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A1890621-7F41-40DF-86E7-FAFD3FBB15D6}"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jkGjiLPijv1cKfjh+iCnfcO9sRJWlEw3JiCIwYbsqZ8="/>
    </ext>
  </extLst>
</workbook>
</file>

<file path=xl/calcChain.xml><?xml version="1.0" encoding="utf-8"?>
<calcChain xmlns="http://schemas.openxmlformats.org/spreadsheetml/2006/main">
  <c r="H74" i="4" l="1"/>
  <c r="G74" i="4"/>
  <c r="H47" i="4"/>
  <c r="G47" i="4"/>
  <c r="H21" i="4"/>
  <c r="G21" i="4"/>
  <c r="M41" i="1"/>
  <c r="M40" i="1"/>
  <c r="M39" i="1"/>
  <c r="M38" i="1"/>
  <c r="M37" i="1"/>
  <c r="M36" i="1"/>
  <c r="M35" i="1"/>
  <c r="N35" i="1" s="1"/>
  <c r="N38" i="1" s="1"/>
  <c r="P38" i="1" s="1"/>
  <c r="P35" i="1" s="1"/>
  <c r="H35" i="1"/>
  <c r="M34" i="1"/>
  <c r="M33" i="1"/>
  <c r="M32" i="1"/>
  <c r="M31" i="1"/>
  <c r="M30" i="1"/>
  <c r="M29" i="1"/>
  <c r="M28" i="1"/>
  <c r="N28" i="1" s="1"/>
  <c r="N31" i="1" s="1"/>
  <c r="P31" i="1" s="1"/>
  <c r="P28" i="1" s="1"/>
  <c r="H28" i="1"/>
  <c r="M27" i="1"/>
  <c r="M26" i="1"/>
  <c r="M25" i="1"/>
  <c r="M24" i="1"/>
  <c r="M23" i="1"/>
  <c r="M22" i="1"/>
  <c r="M21" i="1"/>
  <c r="N21" i="1" s="1"/>
  <c r="N24" i="1" s="1"/>
  <c r="P24" i="1" s="1"/>
  <c r="P21" i="1" s="1"/>
  <c r="I21" i="1"/>
  <c r="H21" i="1"/>
  <c r="M20" i="1"/>
  <c r="M19" i="1"/>
  <c r="M18" i="1"/>
  <c r="M17" i="1"/>
  <c r="M16" i="1"/>
  <c r="M15" i="1"/>
  <c r="M14" i="1"/>
  <c r="N14" i="1" s="1"/>
  <c r="N17" i="1" s="1"/>
  <c r="P17" i="1" s="1"/>
  <c r="H14" i="1"/>
  <c r="I14" i="1" s="1"/>
  <c r="Q24" i="1" l="1"/>
  <c r="R21" i="1" s="1"/>
  <c r="S21" i="1" s="1"/>
  <c r="T21" i="1" s="1"/>
  <c r="P14" i="1"/>
  <c r="Q38" i="1"/>
  <c r="R35" i="1" s="1"/>
  <c r="S35" i="1" s="1"/>
  <c r="T35" i="1" s="1"/>
  <c r="Q31" i="1"/>
  <c r="R28" i="1" s="1"/>
  <c r="S28" i="1" s="1"/>
  <c r="T28" i="1" s="1"/>
  <c r="Q17" i="1"/>
  <c r="R14" i="1" s="1"/>
  <c r="S14" i="1" s="1"/>
  <c r="T14" i="1" s="1"/>
</calcChain>
</file>

<file path=xl/sharedStrings.xml><?xml version="1.0" encoding="utf-8"?>
<sst xmlns="http://schemas.openxmlformats.org/spreadsheetml/2006/main" count="405" uniqueCount="207">
  <si>
    <t>MAPA DE RIESGOS</t>
  </si>
  <si>
    <t xml:space="preserve">Código: </t>
  </si>
  <si>
    <t>PE01-FO-002</t>
  </si>
  <si>
    <t>Versión:</t>
  </si>
  <si>
    <t>Fecha:</t>
  </si>
  <si>
    <t>PROCESO</t>
  </si>
  <si>
    <t>Gestión de Recursos Físicos - Almacén e Inventarios</t>
  </si>
  <si>
    <t>OBJETIVO DEL PROCESO</t>
  </si>
  <si>
    <t>Gestionar y administrar los recursos destinados a la construcción, mantenimiento, aseo de instalaciones, suministro de bienes y mobiliario de la entidad; efectuar la supervisión, el control de las intervenciones en la infraesctrura fija y semiestacionaria, conforme a las normas vigentes; realizando la custodia, administración y protección del inventario de bienes muebles e inmuebles a cargo o de propiedad del Instituto para apoyar el desarrollo de las actividades encaminadas al cumplimiento de su misión.</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</si>
  <si>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</si>
  <si>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</si>
  <si>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</si>
  <si>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</si>
  <si>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Gestionar y administrar  los inventarios de la entidad de los bienes muebles e inmuebles efectuando su custodia, puesta en servicio para el uso de las dependencias del IPES, funcionarios y/o servidores de la entidad , ingreso de elementos (alta) y salida (baja) del Inventario del Instituto para la Economia Social (IPES).</t>
  </si>
  <si>
    <t>ALCANCE DEL PROCESO</t>
  </si>
  <si>
    <t>La custodia y administración de los inventarios de bienes muebles, control administrativo, consumo y bienes inmuebles del IPES.</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</si>
  <si>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</si>
  <si>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</si>
  <si>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</si>
  <si>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</si>
  <si>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</si>
  <si>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</si>
  <si>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</si>
  <si>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</si>
  <si>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</si>
  <si>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</si>
  <si>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</si>
  <si>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</si>
  <si>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</si>
  <si>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</si>
  <si>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</si>
  <si>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</si>
  <si>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</si>
  <si>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</si>
  <si>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</si>
  <si>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</si>
  <si>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</si>
  <si>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</si>
  <si>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</si>
  <si>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</si>
  <si>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</si>
  <si>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</si>
  <si>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</si>
  <si>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</si>
  <si>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</si>
  <si>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</si>
  <si>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</si>
  <si>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</si>
  <si>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</si>
  <si>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</si>
  <si>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1. Las dependencias de la Entidad encargadas de la supervisión de los contratos de adquisición o donación no reportan al almacén general el ingreso de los bienes al inventario de la Entidad.
2. No realización de inventarios de los bienes muebles e inmuebles bajo los criterios del nuevo marco normativo contable, teniendo en cuenta todas las características de identificación, análisis y control de los bienes de la entidad, así como la no aplicación del procedimiento “Toma física de inventarios bienes muebles e inmuebles”.
3. Registro inoportuno de los movimientos del almacén de la Entidad por concepto de las altas, asignaciones, traslados, reintegros, salidas y bajas de los bienes  institucionales.
</t>
  </si>
  <si>
    <t xml:space="preserve">1. Desconocimiento de los procedimientos e instructivos del proceso de Gestión de Recursos Físicos - Almacén General. </t>
  </si>
  <si>
    <t xml:space="preserve">No administrar, custodiar y controlar los elementos de propiedad, planta y equipo, bienes inmuebles  y muebles de uso público e históricos y culturales, de tal manera que la Entidad no posea información veraz para consulta, manejo y análisis adecuado. </t>
  </si>
  <si>
    <t>Inventarios de bienes muebles e inmuebles de la entidad no consistentes y perdida de los mismos.
Inventarios de los cuentadantes desactualizados</t>
  </si>
  <si>
    <t>MEDIA</t>
  </si>
  <si>
    <t>MAYOR</t>
  </si>
  <si>
    <t>Responsable: Almacén General IPES a traves del grupo de inventarios (Almacenista General, profesionales universitarios y técnicos operativos).
Periodicidad: minimo una vez al año.
Proposito: Realizar inventario con análisis correspondiente y asegurar la custodia, administracion y proteccion del inventario de bienes inmuebles a cargo de la entidad.
Realizar inventario de los muebles e  inmubeles validando su existencia fisica y el respectivo cuentadante/ responsable de dichos bienes
Como se realiza la actividad de control: En el marco del procedimiento - TOMA FÍSICA DE INVENTARIOS DE BIENES MUEBLES E INMUEBLES; 
a). se aprueba el programa anual de inventarios a traves de la verificación del cumplimiento de los requisitos y generar la organizacion logistica para la toma de inventarios a traves de un memorando que contiene las acciones y cronograma el cual se remite a las subdirecciones encargadas de la administracion de la alternativas comerciales (SESEC, SGRSI, SFE). b). verificar la identificación de los bienes frente a lo registrado en el sistema de información de la entidad. c). Analizar y verificar los resultados de la toma física. e). realizar los  ajustes del inventario  en el sistema de información institucional. f). Elaborar Informe Final de la toma física de inventario.
Observaciones y desviaciones: como resultado del informe final de la toma fisica de inventario aquellos bienes fisicos que no se reconocen en el sistema y que existen en fisico se les asigna placa. Actualizacion al aplicativo Goobi respecto a los inventarios. Realizar los inventarios aleatorios que se menciona en el  Procedimiento Toma física de inventarios bienes muebles e inmuebles y sus formatos asociados. en caso de encontrar bienes faltantes se adelanta el proceso de investigación y determinación de responsables, si se evidencia falta de registro se realiza la inclusión en el inventario. Como evidencia queda el formato Toma Física de Inventarios.
Evidencias: Formato Toma fisica de inventarios, informe de inventario, Invenatrio del aplicativo Goobi, correos electronico, Acta de Reunión, Acta de Visita de Inspección Ocular a Inmuebles a Cargo del Instituto Para la Economía Social.</t>
  </si>
  <si>
    <t>¿Existe un responsable asignado a la ejecución del control?</t>
  </si>
  <si>
    <t>ASIGNADO</t>
  </si>
  <si>
    <t>FUERTE (Siempre se Ejecuta)</t>
  </si>
  <si>
    <t>DIRECTAMENTE</t>
  </si>
  <si>
    <t xml:space="preserve">Generar la alerta al/la subdirector/a </t>
  </si>
  <si>
    <t>Durante el primer cuatrimestre de 2026 el equipo del Almacén realizó 8 tomás físicas de inventario.</t>
  </si>
  <si>
    <t>n/a</t>
  </si>
  <si>
    <t xml:space="preserve">Se evidencian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</si>
  <si>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</si>
  <si>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</si>
  <si>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</si>
  <si>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</si>
  <si>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</si>
  <si>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</si>
  <si>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</si>
  <si>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</si>
  <si>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</si>
  <si>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</si>
  <si>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</si>
  <si>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</si>
  <si>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</si>
  <si>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</si>
  <si>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</si>
  <si>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Responsable: Almacén General IPES a traves del grupo de inventarios ( Almacenista General, profesionales universitarios y técnicos operativos).
Periodicidad: mensual.
Propósito del control: Controlar el ingreso de bienes al inventario de la entidad (altas) por concepto de adquisiciones o compras, donaciones, recibidos en comodato, por reposición y valorización de los bienes inmuebles de propiedad, copropiedad y administración indirecta.
Como se realiza la actividad de control: Los supervisores de los contratos de adquisición de bienes informan mediante correo electrónico al almacén general la fecha, hora y lugar de la recepción de los bienes que adquiere la Entidad, cuyo proceso se debe efectuar con antelación para que de esta forma el almacenista general, o en su defecto los profesionales universitarios designen el funcionario para que efectúe dicho acompañamiento. Una vez realizado el acompañamiento, el funcionario del almacén junto con el funcionario designado por el supervisor del contrato verifican el cumplimiento de las caracteristicas y condiciones técnicas del bien y a su vez diligencian el formato  Acta de reunión. En el término de cinco días, el supervisor efectúa la solicitud mediante el  memorando anexando la documentación descrita en el procedimiento Gestión de Ingresos de Almacén para que la profesional del Almacén los verifique y efectuar alta en borrador en el aplicativo Goobi, reporta al almacenista general para aprobación del alta y entrega al supervisor del contrato debidamente firmada para que este continúe con el trámite de pago.
Los técnicos de almacén proceden a plaquetear los bienes muebles para su posterior puesta en servicio.
Observaciones y desviaciones: en el marco del procedimiento Gestión de Ingresos de Almacén , se realizan tomas fisicas de inventario que permiten obtener un informe para reportar lo existente y faltante, que conlleva a conocer los bienes fisicos existentes de la entidad. Aquellos bienes fisicos que no se reconocen en el sistema y que existen en fisico se les asigna placa. Actualizacion al aplicativo Goobi respecto a los inventarios. Realizar los inventarios aleatorios que se menciona en el Procedimiento Toma física de inventarios bienes muebles e inmuebles y sus formatos asociados.
Evidencias: Reporte mensual de altas Goobi, Acta de reunion constancia de acompañamiento por parte de almacen, cronograma mensual del reporte consolidado de las solicitudes enviadas por las dependencias</t>
  </si>
  <si>
    <t xml:space="preserve">En el primer cuatrimestre de 2026 se realizaron 17 Altas de Almacén, a solicitud de las respectivas supervisiones de los contratos. </t>
  </si>
  <si>
    <t>ALTO</t>
  </si>
  <si>
    <t>Responsable: Almacenista General,  Profesionales universitarios y técnicos operativos.
Periodicidad: Diaria. 
Propósito del control: Controlar la asignacion de bienes a servicio correspondiente a los bienes muebles de la Entidad (activos, control administrativo y de consumo) para los funcionarios, contratistas y dependencias según procedimiento  Salida de Bienes, así como del inventario de la Entidad (bajas) según instructivo  Baja de bienes.
Como se realiza la actividad de control: El funcionario que requiere un bien para su uso se acerca al almacén general para solicitar dicho bien diligenciando el formato  asignación de activos, bienes de control administrativo y elementos de consumo. En caso de que una dependencia requiera elementos de papelería, los cinco primero día sde cada mes diligenciará el formato Pedido de papeleria, utiles de escritorio y de oficina, el cual enviará por correo electrónico recursosfisicos@ipes.gov.co  para verificación de existencias y determinación de las cantidades a entregar quien les informa las fechas para atender el pedido dentro de los cinco días hábiles siguientes. Los técnicos de almacén alistan y entregan los pedidos al funcionario designado por la dependencia solicitante y a su vez devuelven el formato al profesional universitario para actualización de la herramienta de control en excel según el procedimento.       
Para solicitudes de toner se diligencia el formato solicitud de toner y se entrega el toner vacío para su reposición por parte del almacén, llevandose el control en cuadro control en excel.
Por otra parte, una vez realizada la toma física de inventarios, se identifican los bienes a dar de baja que pueden ser por daño, obsolescencia, pérdida o hurto, y mediante reunión de comité de inventarios se aprueba la destinación de los mismos mediante acta de reunión y resolución de baja de bienes con el fin de ser aprobada por el Director General y proceder a realizar el movimiento físico y en el sistema Goobi.
El profesional universitario realiza la verificacion para confirmar la realización de los movimientos de almacén tanto físico como en el sistema (salida de bienes).
Observaciones y desviaciones: N/A.
Evidencias:  Reporte mensual de salida y de bajas de bienes.Acta de reunion comite de inventarios,Informe final de la verificacion de movimientos sobre salida de bienes.</t>
  </si>
  <si>
    <t xml:space="preserve">Durante el primer cuatrimestre de 2026 el equipo del Almacén realizó 263 salidas de bienes y 3 bajas de bienes. </t>
  </si>
  <si>
    <t>Responsable: Almacenista General,  Profesionales universitarios y técnicos operativos.
Periodicidad: Diaria. 
Propósito del control: Controlar la actividad de reintegros y traslados de inventario de almacén entre cuentadantes efectuada por los funcionarios y contratistas de la Entidad en el caso de que culmine su contrato laboral o no requiera el bien para su uso según los establecido en el procedimiento  Gestión de movimientos de bienes en el almacén.
Como se realiza la actividad de control: El funcionario interesado diligencia el formato  Reintegro de inventario. En caso del no reintergo del bien se debe realizar el traslado de inventario entre cuentadantes. Se reciben y se custodian los bienes entregados y se efectúa el correspondiente movimiento en el sistema GOOBI.
El profesional universitario realiza verificacion para confirma la realización de los movimientos de almacén tanto físico como en el sistema.
Observaciones y desviaciones: N/A.
Evidencias:  Reporte mensual de reintegros de bienes y traslados de inventarios entre cuentadantes.</t>
  </si>
  <si>
    <t>Durante el primer cuatrimestre de 2026 se realizaron 156 reintegros y 104 traslados de inventarios por cuentadantes, como se evidencia en los datos del Sistema de Información del Instituto.</t>
  </si>
  <si>
    <t>clave: DATOs</t>
  </si>
  <si>
    <t>CONDICIONES RIESGO INHERENTE</t>
  </si>
  <si>
    <t>NO ASIGNADO</t>
  </si>
  <si>
    <t>MUY BAJA</t>
  </si>
  <si>
    <t>LEVE</t>
  </si>
  <si>
    <t>MUY BAJA - LEVE</t>
  </si>
  <si>
    <t>BAJO</t>
  </si>
  <si>
    <t>INADECUADO</t>
  </si>
  <si>
    <t>BAJA</t>
  </si>
  <si>
    <t>MENOR</t>
  </si>
  <si>
    <t>MUY BAJA - MENOR</t>
  </si>
  <si>
    <t>INOPORTUNA</t>
  </si>
  <si>
    <t>MODERADO</t>
  </si>
  <si>
    <t>MUY BAJA - MODERADO</t>
  </si>
  <si>
    <t>DETECTAR</t>
  </si>
  <si>
    <t>NO ES UN CONTROL</t>
  </si>
  <si>
    <t>ALTA</t>
  </si>
  <si>
    <t>MUY BAJA - MAYOR</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</si>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</sst>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26"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4"/>
      <color theme="1"/>
      <name val="Arial"/>
    </font>
    <font>
      <b/>
      <sz val="11"/>
      <color theme="1"/>
      <name val="Arial"/>
    </font>
    <font>
      <sz val="14"/>
      <color theme="1"/>
      <name val="Times New Roman"/>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7">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18" fillId="0" borderId="59" xfId="0" applyFont="1" applyBorder="1" applyAlignment="1">
      <alignment horizontal="left" vertical="top" wrapText="1"/>
    </xf>
    <xf numFmtId="0" fontId="18" fillId="0" borderId="63" xfId="0" applyFont="1" applyBorder="1" applyAlignment="1">
      <alignment horizontal="left" vertical="top" wrapText="1"/>
    </xf>
    <xf numFmtId="0" fontId="18" fillId="0" borderId="0" xfId="0" applyFont="1" applyAlignment="1">
      <alignment vertical="top" wrapText="1"/>
    </xf>
    <xf numFmtId="0" fontId="5" fillId="0" borderId="0" xfId="0" applyFont="1" applyAlignment="1">
      <alignment wrapText="1"/>
    </xf>
    <xf numFmtId="0" fontId="18" fillId="0" borderId="74" xfId="0" applyFont="1" applyBorder="1" applyAlignment="1">
      <alignment horizontal="left" vertical="top" wrapText="1"/>
    </xf>
    <xf numFmtId="0" fontId="20" fillId="0" borderId="8" xfId="0" applyFont="1" applyBorder="1" applyAlignment="1">
      <alignment vertical="center" wrapText="1"/>
    </xf>
    <xf numFmtId="0" fontId="20" fillId="0" borderId="56" xfId="0" applyFont="1" applyBorder="1" applyAlignment="1">
      <alignment vertical="center" wrapText="1"/>
    </xf>
    <xf numFmtId="0" fontId="20" fillId="0" borderId="84" xfId="0" applyFont="1" applyBorder="1" applyAlignment="1">
      <alignment vertical="center" wrapText="1"/>
    </xf>
    <xf numFmtId="0" fontId="5" fillId="0" borderId="0" xfId="0" applyFont="1" applyAlignment="1">
      <alignment vertical="center"/>
    </xf>
    <xf numFmtId="0" fontId="21" fillId="0" borderId="0" xfId="0" applyFont="1"/>
    <xf numFmtId="0" fontId="21"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4"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4" fillId="0" borderId="22" xfId="0" applyFont="1" applyBorder="1" applyAlignment="1">
      <alignment horizontal="center" vertical="center" wrapText="1"/>
    </xf>
    <xf numFmtId="0" fontId="3" fillId="0" borderId="23"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3" fillId="0" borderId="52" xfId="0" applyFont="1" applyBorder="1"/>
    <xf numFmtId="0" fontId="7" fillId="3" borderId="44"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2" fillId="6" borderId="44" xfId="0" applyFont="1" applyFill="1" applyBorder="1" applyAlignment="1">
      <alignment horizontal="center" vertical="center"/>
    </xf>
    <xf numFmtId="0" fontId="3" fillId="0" borderId="58" xfId="0" applyFont="1" applyBorder="1"/>
    <xf numFmtId="0" fontId="16" fillId="6" borderId="44" xfId="0" applyFont="1" applyFill="1" applyBorder="1" applyAlignment="1">
      <alignment horizontal="center" vertical="center" wrapText="1"/>
    </xf>
    <xf numFmtId="0" fontId="3" fillId="0" borderId="69"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13" fillId="0" borderId="44" xfId="0" applyFont="1" applyBorder="1" applyAlignment="1">
      <alignment horizontal="center" vertical="center" wrapText="1"/>
    </xf>
    <xf numFmtId="0" fontId="16" fillId="0" borderId="67" xfId="0" applyFont="1" applyBorder="1" applyAlignment="1">
      <alignment horizontal="center" vertical="center" wrapText="1"/>
    </xf>
    <xf numFmtId="0" fontId="3" fillId="0" borderId="72" xfId="0" applyFont="1" applyBorder="1"/>
    <xf numFmtId="0" fontId="2" fillId="7" borderId="4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10"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44" xfId="0" applyFont="1" applyBorder="1" applyAlignment="1">
      <alignment horizontal="left" vertical="center" wrapText="1"/>
    </xf>
    <xf numFmtId="0" fontId="12" fillId="0" borderId="44" xfId="0" applyFont="1" applyBorder="1" applyAlignment="1">
      <alignment horizontal="left" vertical="center" wrapText="1"/>
    </xf>
    <xf numFmtId="0" fontId="7" fillId="0" borderId="58" xfId="0" applyFont="1" applyBorder="1" applyAlignment="1">
      <alignment horizontal="center" vertical="center" wrapText="1"/>
    </xf>
    <xf numFmtId="0" fontId="4" fillId="2" borderId="45" xfId="0" applyFont="1" applyFill="1" applyBorder="1" applyAlignment="1">
      <alignment horizontal="center" vertical="center"/>
    </xf>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15" fillId="0" borderId="44" xfId="0" applyFont="1" applyBorder="1" applyAlignment="1">
      <alignment horizontal="center" vertical="center" wrapText="1"/>
    </xf>
    <xf numFmtId="0" fontId="8" fillId="0" borderId="62" xfId="0" applyFont="1" applyBorder="1" applyAlignment="1">
      <alignment horizontal="center" vertical="center" wrapText="1"/>
    </xf>
    <xf numFmtId="0" fontId="3" fillId="0" borderId="66" xfId="0" applyFont="1" applyBorder="1"/>
    <xf numFmtId="0" fontId="3" fillId="0" borderId="73" xfId="0" applyFont="1" applyBorder="1"/>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12" fillId="0" borderId="62" xfId="0" applyFont="1" applyBorder="1" applyAlignment="1">
      <alignment horizontal="left" vertical="center" wrapText="1"/>
    </xf>
    <xf numFmtId="165" fontId="14" fillId="0" borderId="44" xfId="0" applyNumberFormat="1" applyFont="1" applyBorder="1" applyAlignment="1">
      <alignment horizontal="center" vertical="center" wrapText="1"/>
    </xf>
    <xf numFmtId="0" fontId="7" fillId="8" borderId="62" xfId="0" applyFont="1" applyFill="1" applyBorder="1" applyAlignment="1">
      <alignment horizontal="left" vertical="center" wrapText="1"/>
    </xf>
    <xf numFmtId="0" fontId="3" fillId="0" borderId="68" xfId="0" applyFont="1" applyBorder="1"/>
    <xf numFmtId="0" fontId="17" fillId="0" borderId="62" xfId="0" applyFont="1" applyBorder="1" applyAlignment="1">
      <alignment horizontal="center" vertical="center"/>
    </xf>
    <xf numFmtId="164" fontId="14" fillId="0" borderId="44" xfId="0" applyNumberFormat="1" applyFont="1" applyBorder="1" applyAlignment="1">
      <alignment horizontal="center" vertical="center" wrapText="1"/>
    </xf>
    <xf numFmtId="0" fontId="19" fillId="3" borderId="75" xfId="0" applyFont="1" applyFill="1" applyBorder="1" applyAlignment="1">
      <alignment horizontal="center" wrapText="1"/>
    </xf>
    <xf numFmtId="0" fontId="3" fillId="0" borderId="76" xfId="0" applyFont="1" applyBorder="1"/>
    <xf numFmtId="0" fontId="3" fillId="0" borderId="77" xfId="0" applyFont="1" applyBorder="1"/>
    <xf numFmtId="0" fontId="21" fillId="0" borderId="28" xfId="0" applyFont="1" applyBorder="1" applyAlignment="1">
      <alignment horizontal="left" vertical="center" wrapText="1"/>
    </xf>
    <xf numFmtId="0" fontId="3" fillId="0" borderId="78" xfId="0" applyFont="1" applyBorder="1"/>
    <xf numFmtId="0" fontId="21"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1" fillId="0" borderId="28" xfId="0" applyFont="1" applyBorder="1" applyAlignment="1">
      <alignment horizontal="left" vertical="top" wrapText="1"/>
    </xf>
    <xf numFmtId="0" fontId="18"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000"/>
  <sheetViews>
    <sheetView showGridLines="0" tabSelected="1" topLeftCell="X1" workbookViewId="0">
      <selection activeCell="AC28" sqref="AC28:AC34"/>
    </sheetView>
  </sheetViews>
  <sheetFormatPr baseColWidth="10" defaultColWidth="14.44140625" defaultRowHeight="15" customHeight="1" x14ac:dyDescent="0.3"/>
  <cols>
    <col min="1" max="1" width="36.88671875" customWidth="1"/>
    <col min="2" max="2" width="65.6640625" customWidth="1"/>
    <col min="3" max="5" width="32.5546875" customWidth="1"/>
    <col min="6" max="6" width="20.88671875" customWidth="1"/>
    <col min="7" max="7" width="27.88671875" customWidth="1"/>
    <col min="8" max="8" width="20.88671875" hidden="1" customWidth="1"/>
    <col min="9" max="9" width="25.44140625" customWidth="1"/>
    <col min="10" max="10" width="109.109375" customWidth="1"/>
    <col min="11" max="11" width="50.1093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52"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c r="AX1" s="4"/>
      <c r="AY1" s="4"/>
      <c r="AZ1" s="4"/>
    </row>
    <row r="2" spans="1:52"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c r="AX2" s="4"/>
      <c r="AY2" s="4"/>
      <c r="AZ2" s="4"/>
    </row>
    <row r="3" spans="1:52"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c r="AX3" s="4"/>
      <c r="AY3" s="4"/>
      <c r="AZ3" s="4"/>
    </row>
    <row r="4" spans="1:52"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52"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52" ht="96.75" customHeight="1" x14ac:dyDescent="0.3">
      <c r="A6" s="9" t="s">
        <v>7</v>
      </c>
      <c r="B6" s="84" t="s">
        <v>8</v>
      </c>
      <c r="C6" s="85"/>
      <c r="D6" s="85"/>
      <c r="E6" s="85"/>
      <c r="F6" s="85"/>
      <c r="G6" s="85"/>
      <c r="H6" s="85"/>
      <c r="I6" s="85"/>
      <c r="J6" s="68"/>
      <c r="K6" s="74"/>
      <c r="L6" s="13" t="s">
        <v>9</v>
      </c>
      <c r="M6" s="14" t="s">
        <v>10</v>
      </c>
      <c r="N6" s="14" t="s">
        <v>11</v>
      </c>
      <c r="O6" s="15" t="s">
        <v>12</v>
      </c>
      <c r="P6" s="68"/>
      <c r="Q6" s="73"/>
      <c r="R6" s="73"/>
      <c r="S6" s="73"/>
      <c r="T6" s="73"/>
      <c r="U6" s="73"/>
      <c r="V6" s="73"/>
      <c r="W6" s="73"/>
      <c r="X6" s="73"/>
      <c r="Y6" s="73"/>
      <c r="Z6" s="73"/>
      <c r="AA6" s="73"/>
      <c r="AB6" s="73"/>
      <c r="AC6" s="74"/>
      <c r="AD6" s="10"/>
      <c r="AE6" s="10"/>
      <c r="AF6" s="84" t="s">
        <v>13</v>
      </c>
      <c r="AG6" s="85"/>
      <c r="AH6" s="85"/>
      <c r="AI6" s="85"/>
      <c r="AJ6" s="85"/>
      <c r="AK6" s="85"/>
      <c r="AL6" s="85"/>
      <c r="AM6" s="85"/>
    </row>
    <row r="7" spans="1:52" ht="59.25" customHeight="1" x14ac:dyDescent="0.3">
      <c r="A7" s="9" t="s">
        <v>14</v>
      </c>
      <c r="B7" s="84" t="s">
        <v>15</v>
      </c>
      <c r="C7" s="85"/>
      <c r="D7" s="85"/>
      <c r="E7" s="85"/>
      <c r="F7" s="85"/>
      <c r="G7" s="85"/>
      <c r="H7" s="85"/>
      <c r="I7" s="85"/>
      <c r="J7" s="69"/>
      <c r="K7" s="76"/>
      <c r="L7" s="16" t="s">
        <v>16</v>
      </c>
      <c r="M7" s="17"/>
      <c r="N7" s="18"/>
      <c r="O7" s="19"/>
      <c r="P7" s="69"/>
      <c r="Q7" s="75"/>
      <c r="R7" s="75"/>
      <c r="S7" s="75"/>
      <c r="T7" s="75"/>
      <c r="U7" s="75"/>
      <c r="V7" s="75"/>
      <c r="W7" s="75"/>
      <c r="X7" s="75"/>
      <c r="Y7" s="75"/>
      <c r="Z7" s="75"/>
      <c r="AA7" s="75"/>
      <c r="AB7" s="75"/>
      <c r="AC7" s="76"/>
      <c r="AD7" s="10"/>
      <c r="AE7" s="10"/>
      <c r="AF7" s="3"/>
    </row>
    <row r="8" spans="1:52"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52"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52" ht="27" customHeight="1" x14ac:dyDescent="0.3">
      <c r="A10" s="113" t="s">
        <v>17</v>
      </c>
      <c r="B10" s="85"/>
      <c r="C10" s="85"/>
      <c r="D10" s="85"/>
      <c r="E10" s="114"/>
      <c r="F10" s="121" t="s">
        <v>18</v>
      </c>
      <c r="G10" s="122"/>
      <c r="H10" s="122"/>
      <c r="I10" s="122"/>
      <c r="J10" s="122"/>
      <c r="K10" s="122"/>
      <c r="L10" s="122"/>
      <c r="M10" s="122"/>
      <c r="N10" s="122"/>
      <c r="O10" s="122"/>
      <c r="P10" s="122"/>
      <c r="Q10" s="122"/>
      <c r="R10" s="122"/>
      <c r="S10" s="122"/>
      <c r="T10" s="122"/>
      <c r="U10" s="123"/>
      <c r="V10" s="27"/>
      <c r="W10" s="124" t="s">
        <v>19</v>
      </c>
      <c r="X10" s="71"/>
      <c r="Y10" s="71"/>
      <c r="Z10" s="72"/>
      <c r="AA10" s="10"/>
      <c r="AB10" s="125" t="s">
        <v>20</v>
      </c>
      <c r="AC10" s="72"/>
      <c r="AD10" s="10"/>
      <c r="AE10" s="10"/>
      <c r="AF10" s="10"/>
    </row>
    <row r="11" spans="1:52" ht="14.25" customHeight="1" x14ac:dyDescent="0.3">
      <c r="A11" s="89" t="s">
        <v>21</v>
      </c>
      <c r="B11" s="86" t="s">
        <v>22</v>
      </c>
      <c r="C11" s="89" t="s">
        <v>23</v>
      </c>
      <c r="D11" s="89" t="s">
        <v>24</v>
      </c>
      <c r="E11" s="86" t="s">
        <v>25</v>
      </c>
      <c r="F11" s="92" t="s">
        <v>26</v>
      </c>
      <c r="G11" s="93"/>
      <c r="H11" s="93"/>
      <c r="I11" s="94"/>
      <c r="J11" s="95" t="s">
        <v>27</v>
      </c>
      <c r="K11" s="93"/>
      <c r="L11" s="93"/>
      <c r="M11" s="93"/>
      <c r="N11" s="93"/>
      <c r="O11" s="93"/>
      <c r="P11" s="93"/>
      <c r="Q11" s="93"/>
      <c r="R11" s="93"/>
      <c r="S11" s="28"/>
      <c r="T11" s="95" t="s">
        <v>28</v>
      </c>
      <c r="U11" s="93"/>
      <c r="V11" s="27"/>
      <c r="W11" s="68"/>
      <c r="X11" s="73"/>
      <c r="Y11" s="73"/>
      <c r="Z11" s="74"/>
      <c r="AA11" s="10"/>
      <c r="AB11" s="68"/>
      <c r="AC11" s="74"/>
      <c r="AD11" s="29"/>
      <c r="AE11" s="29"/>
      <c r="AF11" s="29"/>
    </row>
    <row r="12" spans="1:52" ht="32.25" customHeight="1" x14ac:dyDescent="0.3">
      <c r="A12" s="90"/>
      <c r="B12" s="87"/>
      <c r="C12" s="90"/>
      <c r="D12" s="90"/>
      <c r="E12" s="87"/>
      <c r="F12" s="113" t="s">
        <v>29</v>
      </c>
      <c r="G12" s="85"/>
      <c r="H12" s="85"/>
      <c r="I12" s="114"/>
      <c r="J12" s="96" t="s">
        <v>30</v>
      </c>
      <c r="K12" s="98" t="s">
        <v>31</v>
      </c>
      <c r="L12" s="98" t="s">
        <v>32</v>
      </c>
      <c r="M12" s="98" t="s">
        <v>33</v>
      </c>
      <c r="N12" s="100" t="s">
        <v>34</v>
      </c>
      <c r="O12" s="101" t="s">
        <v>35</v>
      </c>
      <c r="P12" s="100" t="s">
        <v>36</v>
      </c>
      <c r="Q12" s="100" t="s">
        <v>37</v>
      </c>
      <c r="R12" s="100" t="s">
        <v>38</v>
      </c>
      <c r="S12" s="30"/>
      <c r="T12" s="101" t="s">
        <v>39</v>
      </c>
      <c r="U12" s="100" t="s">
        <v>40</v>
      </c>
      <c r="V12" s="31"/>
      <c r="W12" s="69"/>
      <c r="X12" s="75"/>
      <c r="Y12" s="75"/>
      <c r="Z12" s="76"/>
      <c r="AA12" s="29"/>
      <c r="AB12" s="69"/>
      <c r="AC12" s="76"/>
      <c r="AD12" s="29"/>
      <c r="AE12" s="10"/>
      <c r="AF12" s="29"/>
    </row>
    <row r="13" spans="1:52" ht="74.25" customHeight="1" x14ac:dyDescent="0.3">
      <c r="A13" s="91"/>
      <c r="B13" s="88"/>
      <c r="C13" s="91"/>
      <c r="D13" s="91"/>
      <c r="E13" s="88"/>
      <c r="F13" s="9" t="s">
        <v>41</v>
      </c>
      <c r="G13" s="32" t="s">
        <v>42</v>
      </c>
      <c r="H13" s="33"/>
      <c r="I13" s="34" t="s">
        <v>43</v>
      </c>
      <c r="J13" s="97"/>
      <c r="K13" s="99"/>
      <c r="L13" s="99"/>
      <c r="M13" s="99"/>
      <c r="N13" s="99"/>
      <c r="O13" s="99"/>
      <c r="P13" s="99"/>
      <c r="Q13" s="99"/>
      <c r="R13" s="99"/>
      <c r="S13" s="35"/>
      <c r="T13" s="99"/>
      <c r="U13" s="99"/>
      <c r="V13" s="31"/>
      <c r="W13" s="36" t="s">
        <v>44</v>
      </c>
      <c r="X13" s="37" t="s">
        <v>45</v>
      </c>
      <c r="Y13" s="37" t="s">
        <v>46</v>
      </c>
      <c r="Z13" s="38" t="s">
        <v>47</v>
      </c>
      <c r="AA13" s="29"/>
      <c r="AB13" s="39" t="s">
        <v>48</v>
      </c>
      <c r="AC13" s="40" t="s">
        <v>49</v>
      </c>
      <c r="AD13" s="29"/>
      <c r="AE13" s="10"/>
      <c r="AF13" s="29"/>
    </row>
    <row r="14" spans="1:52" ht="120" customHeight="1" x14ac:dyDescent="0.3">
      <c r="A14" s="115"/>
      <c r="B14" s="116" t="s">
        <v>50</v>
      </c>
      <c r="C14" s="117" t="s">
        <v>51</v>
      </c>
      <c r="D14" s="117" t="s">
        <v>52</v>
      </c>
      <c r="E14" s="118" t="s">
        <v>53</v>
      </c>
      <c r="F14" s="89" t="s">
        <v>54</v>
      </c>
      <c r="G14" s="101" t="s">
        <v>55</v>
      </c>
      <c r="H14" s="119" t="str">
        <f>+CONCATENATE(F14," - ",G14)</f>
        <v>MEDIA - MAYOR</v>
      </c>
      <c r="I14" s="120" t="str">
        <f>+VLOOKUP(H14,Datos!D3:E27,2,FALSE)</f>
        <v>ALTO</v>
      </c>
      <c r="J14" s="118" t="s">
        <v>56</v>
      </c>
      <c r="K14" s="41" t="s">
        <v>57</v>
      </c>
      <c r="L14" s="42" t="s">
        <v>58</v>
      </c>
      <c r="M14" s="43">
        <f>IF(L14="ASIGNADO",15,IF(L14="NO ASIGNADO",0,""))</f>
        <v>15</v>
      </c>
      <c r="N14" s="106">
        <f>SUM(M14:M20)</f>
        <v>100</v>
      </c>
      <c r="O14" s="108" t="s">
        <v>59</v>
      </c>
      <c r="P14" s="102">
        <f>IF(P17="DÉBIL",0,IF(P17="MODERADO",50,IF(P17="FUERTE",100,"")))</f>
        <v>100</v>
      </c>
      <c r="Q14" s="109" t="s">
        <v>60</v>
      </c>
      <c r="R14" s="109" t="str">
        <f>IF(AND(F14="MUY BAJA",Q17=2),"MUY BAJA",IF(AND(F14="BAJA",Q17=2),"MUY BAJA",IF(AND(F14="MEDIA",Q17=2),"MUY BAJA",IF(AND(F14="ALTA",Q17=2),"BAJA",IF(AND(F14="MUY ALTA",Q17=2),"MEDIA",IF(AND(F14="MUY BAJA",Q17=1),"MUY BAJA",IF(AND(F14="BAJA",Q17=1),"MUY BAJA",IF(AND(F14="MEDIA",Q17=1),"BAJA",IF(AND(F14="ALTA",Q17=1),"MEDIA",IF(AND(F14="MUY ALTA",Q17=1),"ALTA",F14))))))))))</f>
        <v>MUY BAJA</v>
      </c>
      <c r="S14" s="130" t="str">
        <f>+CONCATENATE(R14," - ",G14)</f>
        <v>MUY BAJA - MAYOR</v>
      </c>
      <c r="T14" s="131" t="str">
        <f>+VLOOKUP(S14,Datos!$D$3:$E$17,2,FALSE)</f>
        <v>ALTO</v>
      </c>
      <c r="U14" s="132" t="s">
        <v>61</v>
      </c>
      <c r="V14" s="44"/>
      <c r="W14" s="133">
        <v>46157</v>
      </c>
      <c r="X14" s="126" t="s">
        <v>62</v>
      </c>
      <c r="Y14" s="126" t="s">
        <v>63</v>
      </c>
      <c r="Z14" s="127" t="s">
        <v>63</v>
      </c>
      <c r="AA14" s="10"/>
      <c r="AB14" s="126" t="s">
        <v>64</v>
      </c>
      <c r="AC14" s="127"/>
      <c r="AD14" s="10"/>
      <c r="AE14" s="10"/>
      <c r="AF14" s="10"/>
    </row>
    <row r="15" spans="1:52" ht="120" customHeight="1" x14ac:dyDescent="0.3">
      <c r="A15" s="90"/>
      <c r="B15" s="103"/>
      <c r="C15" s="103"/>
      <c r="D15" s="103"/>
      <c r="E15" s="103"/>
      <c r="F15" s="90"/>
      <c r="G15" s="103"/>
      <c r="H15" s="103"/>
      <c r="I15" s="103"/>
      <c r="J15" s="103"/>
      <c r="K15" s="45" t="s">
        <v>65</v>
      </c>
      <c r="L15" s="46" t="s">
        <v>66</v>
      </c>
      <c r="M15" s="47">
        <f>IF(L15="ADECUADO",15,IF(L15="INADECUADO",0,""))</f>
        <v>15</v>
      </c>
      <c r="N15" s="107"/>
      <c r="O15" s="103"/>
      <c r="P15" s="103"/>
      <c r="Q15" s="99"/>
      <c r="R15" s="103"/>
      <c r="S15" s="103"/>
      <c r="T15" s="103"/>
      <c r="U15" s="128"/>
      <c r="V15" s="44"/>
      <c r="W15" s="103"/>
      <c r="X15" s="103"/>
      <c r="Y15" s="103"/>
      <c r="Z15" s="128"/>
      <c r="AA15" s="10"/>
      <c r="AB15" s="103"/>
      <c r="AC15" s="128"/>
      <c r="AD15" s="10"/>
      <c r="AE15" s="10"/>
      <c r="AF15" s="10"/>
    </row>
    <row r="16" spans="1:52" ht="120" customHeight="1" x14ac:dyDescent="0.3">
      <c r="A16" s="90"/>
      <c r="B16" s="103"/>
      <c r="C16" s="103"/>
      <c r="D16" s="103"/>
      <c r="E16" s="103"/>
      <c r="F16" s="90"/>
      <c r="G16" s="103"/>
      <c r="H16" s="103"/>
      <c r="I16" s="103"/>
      <c r="J16" s="103"/>
      <c r="K16" s="48" t="s">
        <v>67</v>
      </c>
      <c r="L16" s="46" t="s">
        <v>68</v>
      </c>
      <c r="M16" s="47">
        <f>IF(L16="OPORTUNA",15,IF(L16="INOPORTUNA",0,""))</f>
        <v>15</v>
      </c>
      <c r="N16" s="107"/>
      <c r="O16" s="103"/>
      <c r="P16" s="99"/>
      <c r="Q16" s="49" t="s">
        <v>69</v>
      </c>
      <c r="R16" s="103"/>
      <c r="S16" s="103"/>
      <c r="T16" s="103"/>
      <c r="U16" s="128"/>
      <c r="V16" s="44"/>
      <c r="W16" s="103"/>
      <c r="X16" s="103"/>
      <c r="Y16" s="103"/>
      <c r="Z16" s="128"/>
      <c r="AA16" s="10"/>
      <c r="AB16" s="103"/>
      <c r="AC16" s="128"/>
      <c r="AD16" s="10"/>
      <c r="AE16" s="10"/>
      <c r="AF16" s="10"/>
    </row>
    <row r="17" spans="1:32" ht="100.5" customHeight="1" x14ac:dyDescent="0.3">
      <c r="A17" s="90"/>
      <c r="B17" s="103"/>
      <c r="C17" s="103"/>
      <c r="D17" s="103"/>
      <c r="E17" s="103"/>
      <c r="F17" s="90"/>
      <c r="G17" s="103"/>
      <c r="H17" s="103"/>
      <c r="I17" s="103"/>
      <c r="J17" s="103"/>
      <c r="K17" s="45" t="s">
        <v>70</v>
      </c>
      <c r="L17" s="46" t="s">
        <v>71</v>
      </c>
      <c r="M17" s="47">
        <f>IF(L17="PREVENIR",15,IF(L17="DETECTAR",10,IF(L17="NO ES UN CONTROL",0,"")))</f>
        <v>15</v>
      </c>
      <c r="N17" s="110" t="str">
        <f>IF(N14&lt;86,"DÉBIL",IF(N14&lt;96,"MODERADO",IF(N14&lt;101,"FUERTE","")))</f>
        <v>FUERTE</v>
      </c>
      <c r="O17" s="103"/>
      <c r="P17" s="104" t="str">
        <f>IF(AND(N17="FUERTE",O14="FUERTE (SIEMPRE SE EJECUTA)"),"FUERTE",IF(OR(N17="DÉBIL",O14="DÉBIL (NO SE EJECUTA)"),"DÉBIL",IF(OR(N17="MODERADO",O14="MODERADO (ALGUNAS VECES)"),"MODERADO")))</f>
        <v>FUERTE</v>
      </c>
      <c r="Q17" s="112">
        <f>IF(AND($P$17="FUERTE",$Q$14="DIRECTAMENTE"),2,IF(AND($P$17="FUERTE",$Q$14="DIRECTAMENTE"),2,IF(AND($P$17="FUERTE",$Q$14="DIRECTAMENTE"),2,IF(AND($P$17="FUERTE",$Q$14="NO DISMINUYE"),0,IF(AND($P$17="MODERADO",$Q$14="DIRECTAMENTE"),1,IF(AND($P$17="MODERADO",$Q$14="DIRECTAMENTE"),1,IF(AND($P$17="MODERADO",$Q$14="DIRECTAMENTE"),1,IF(AND($P$17="MODERADO",$Q$14="NO DISMINUYE"),0,"N/A"))))))))</f>
        <v>2</v>
      </c>
      <c r="R17" s="103"/>
      <c r="S17" s="103"/>
      <c r="T17" s="103"/>
      <c r="U17" s="134" t="s">
        <v>72</v>
      </c>
      <c r="V17" s="50"/>
      <c r="W17" s="103"/>
      <c r="X17" s="103"/>
      <c r="Y17" s="103"/>
      <c r="Z17" s="128"/>
      <c r="AA17" s="10"/>
      <c r="AB17" s="103"/>
      <c r="AC17" s="128"/>
      <c r="AD17" s="10"/>
      <c r="AE17" s="10"/>
      <c r="AF17" s="10"/>
    </row>
    <row r="18" spans="1:32" ht="100.5" customHeight="1" x14ac:dyDescent="0.3">
      <c r="A18" s="90"/>
      <c r="B18" s="103"/>
      <c r="C18" s="103"/>
      <c r="D18" s="103"/>
      <c r="E18" s="103"/>
      <c r="F18" s="90"/>
      <c r="G18" s="103"/>
      <c r="H18" s="103"/>
      <c r="I18" s="103"/>
      <c r="J18" s="103"/>
      <c r="K18" s="45" t="s">
        <v>73</v>
      </c>
      <c r="L18" s="46" t="s">
        <v>74</v>
      </c>
      <c r="M18" s="47">
        <f>IF(L18="CONFIABLE",15,IF(L18="NO CONFIABLE",0,""))</f>
        <v>15</v>
      </c>
      <c r="N18" s="107"/>
      <c r="O18" s="103"/>
      <c r="P18" s="103"/>
      <c r="Q18" s="103"/>
      <c r="R18" s="103"/>
      <c r="S18" s="103"/>
      <c r="T18" s="103"/>
      <c r="U18" s="135"/>
      <c r="V18" s="50"/>
      <c r="W18" s="103"/>
      <c r="X18" s="103"/>
      <c r="Y18" s="103"/>
      <c r="Z18" s="128"/>
      <c r="AA18" s="10"/>
      <c r="AB18" s="103"/>
      <c r="AC18" s="128"/>
      <c r="AD18" s="10"/>
      <c r="AE18" s="10"/>
      <c r="AF18" s="10"/>
    </row>
    <row r="19" spans="1:32" ht="100.5" customHeight="1" x14ac:dyDescent="0.3">
      <c r="A19" s="90"/>
      <c r="B19" s="103"/>
      <c r="C19" s="103"/>
      <c r="D19" s="103"/>
      <c r="E19" s="103"/>
      <c r="F19" s="90"/>
      <c r="G19" s="103"/>
      <c r="H19" s="103"/>
      <c r="I19" s="103"/>
      <c r="J19" s="103"/>
      <c r="K19" s="45" t="s">
        <v>75</v>
      </c>
      <c r="L19" s="46" t="s">
        <v>76</v>
      </c>
      <c r="M19" s="47">
        <f>IF(L19="SE INVESTIGAN Y RESUELVEN OPORTUNAMENTE",15,IF(L19="NO SE INVESTIGAN,  NI  RESUELVEN OPORTUNAMENTE",0,""))</f>
        <v>15</v>
      </c>
      <c r="N19" s="107"/>
      <c r="O19" s="103"/>
      <c r="P19" s="103"/>
      <c r="Q19" s="103"/>
      <c r="R19" s="103"/>
      <c r="S19" s="103"/>
      <c r="T19" s="103"/>
      <c r="U19" s="136" t="s">
        <v>77</v>
      </c>
      <c r="V19" s="44"/>
      <c r="W19" s="103"/>
      <c r="X19" s="103"/>
      <c r="Y19" s="103"/>
      <c r="Z19" s="128"/>
      <c r="AA19" s="10"/>
      <c r="AB19" s="103"/>
      <c r="AC19" s="128"/>
      <c r="AD19" s="10"/>
      <c r="AE19" s="10"/>
      <c r="AF19" s="10"/>
    </row>
    <row r="20" spans="1:32" ht="280.5" customHeight="1" thickBot="1" x14ac:dyDescent="0.35">
      <c r="A20" s="91"/>
      <c r="B20" s="105"/>
      <c r="C20" s="105"/>
      <c r="D20" s="105"/>
      <c r="E20" s="105"/>
      <c r="F20" s="91"/>
      <c r="G20" s="105"/>
      <c r="H20" s="105"/>
      <c r="I20" s="105"/>
      <c r="J20" s="105"/>
      <c r="K20" s="51" t="s">
        <v>78</v>
      </c>
      <c r="L20" s="52" t="s">
        <v>79</v>
      </c>
      <c r="M20" s="53">
        <f>IF(L20="COMPLETA",10,IF(L20="INCOMPLETA",5,IF(L20="NO EXISTE",0,"")))</f>
        <v>10</v>
      </c>
      <c r="N20" s="111"/>
      <c r="O20" s="105"/>
      <c r="P20" s="105"/>
      <c r="Q20" s="105"/>
      <c r="R20" s="105"/>
      <c r="S20" s="105"/>
      <c r="T20" s="105"/>
      <c r="U20" s="129"/>
      <c r="V20" s="44"/>
      <c r="W20" s="105"/>
      <c r="X20" s="105"/>
      <c r="Y20" s="105"/>
      <c r="Z20" s="129"/>
      <c r="AA20" s="10"/>
      <c r="AB20" s="105"/>
      <c r="AC20" s="129"/>
      <c r="AD20" s="10"/>
      <c r="AE20" s="10"/>
      <c r="AF20" s="10"/>
    </row>
    <row r="21" spans="1:32" ht="60.75" customHeight="1" x14ac:dyDescent="0.3">
      <c r="A21" s="115"/>
      <c r="B21" s="116" t="s">
        <v>50</v>
      </c>
      <c r="C21" s="117" t="s">
        <v>51</v>
      </c>
      <c r="D21" s="117" t="s">
        <v>52</v>
      </c>
      <c r="E21" s="118" t="s">
        <v>53</v>
      </c>
      <c r="F21" s="89" t="s">
        <v>54</v>
      </c>
      <c r="G21" s="101" t="s">
        <v>55</v>
      </c>
      <c r="H21" s="119" t="str">
        <f>+CONCATENATE(F21," - ",G21)</f>
        <v>MEDIA - MAYOR</v>
      </c>
      <c r="I21" s="120" t="str">
        <f>+VLOOKUP(H21,Datos!D10:E34,2,FALSE)</f>
        <v>ALTO</v>
      </c>
      <c r="J21" s="118" t="s">
        <v>80</v>
      </c>
      <c r="K21" s="41" t="s">
        <v>57</v>
      </c>
      <c r="L21" s="42" t="s">
        <v>58</v>
      </c>
      <c r="M21" s="43">
        <f>IF(L21="ASIGNADO",15,IF(L21="NO ASIGNADO",0,""))</f>
        <v>15</v>
      </c>
      <c r="N21" s="106">
        <f>SUM(M21:M27)</f>
        <v>100</v>
      </c>
      <c r="O21" s="108" t="s">
        <v>59</v>
      </c>
      <c r="P21" s="102">
        <f>IF(P24="DÉBIL",0,IF(P24="MODERADO",50,IF(P24="FUERTE",100,"")))</f>
        <v>100</v>
      </c>
      <c r="Q21" s="109" t="s">
        <v>60</v>
      </c>
      <c r="R21" s="109" t="str">
        <f>IF(AND(F21="MUY BAJA",Q24=2),"MUY BAJA",IF(AND(F21="BAJA",Q24=2),"MUY BAJA",IF(AND(F21="MEDIA",Q24=2),"MUY BAJA",IF(AND(F21="ALTA",Q24=2),"BAJA",IF(AND(F21="MUY ALTA",Q24=2),"MEDIA",IF(AND(F21="MUY BAJA",Q24=1),"MUY BAJA",IF(AND(F21="BAJA",Q24=1),"MUY BAJA",IF(AND(F21="MEDIA",Q24=1),"BAJA",IF(AND(F21="ALTA",Q24=1),"MEDIA",IF(AND(F21="MUY ALTA",Q24=1),"ALTA",F21))))))))))</f>
        <v>MUY BAJA</v>
      </c>
      <c r="S21" s="130" t="str">
        <f>+CONCATENATE(R21," - ",G21)</f>
        <v>MUY BAJA - MAYOR</v>
      </c>
      <c r="T21" s="131" t="str">
        <f>+VLOOKUP(S21,Datos!$D$3:$E$17,2,FALSE)</f>
        <v>ALTO</v>
      </c>
      <c r="U21" s="132"/>
      <c r="V21" s="44"/>
      <c r="W21" s="137">
        <v>46157</v>
      </c>
      <c r="X21" s="126" t="s">
        <v>81</v>
      </c>
      <c r="Y21" s="126" t="s">
        <v>63</v>
      </c>
      <c r="Z21" s="127" t="s">
        <v>63</v>
      </c>
      <c r="AA21" s="3"/>
      <c r="AB21" s="126" t="s">
        <v>64</v>
      </c>
      <c r="AC21" s="127"/>
      <c r="AD21" s="3"/>
      <c r="AE21" s="3"/>
      <c r="AF21" s="3"/>
    </row>
    <row r="22" spans="1:32" ht="51.75" customHeight="1" x14ac:dyDescent="0.3">
      <c r="A22" s="90"/>
      <c r="B22" s="103"/>
      <c r="C22" s="103"/>
      <c r="D22" s="103"/>
      <c r="E22" s="103"/>
      <c r="F22" s="90"/>
      <c r="G22" s="103"/>
      <c r="H22" s="103"/>
      <c r="I22" s="103"/>
      <c r="J22" s="103"/>
      <c r="K22" s="45" t="s">
        <v>65</v>
      </c>
      <c r="L22" s="46" t="s">
        <v>66</v>
      </c>
      <c r="M22" s="47">
        <f>IF(L22="ADECUADO",15,IF(L22="INADECUADO",0,""))</f>
        <v>15</v>
      </c>
      <c r="N22" s="107"/>
      <c r="O22" s="103"/>
      <c r="P22" s="103"/>
      <c r="Q22" s="99"/>
      <c r="R22" s="103"/>
      <c r="S22" s="103"/>
      <c r="T22" s="103"/>
      <c r="U22" s="128"/>
      <c r="V22" s="44"/>
      <c r="W22" s="103"/>
      <c r="X22" s="103"/>
      <c r="Y22" s="103"/>
      <c r="Z22" s="128"/>
      <c r="AA22" s="3"/>
      <c r="AB22" s="103"/>
      <c r="AC22" s="128"/>
      <c r="AD22" s="3"/>
      <c r="AE22" s="3"/>
      <c r="AF22" s="3"/>
    </row>
    <row r="23" spans="1:32" ht="51.75" customHeight="1" x14ac:dyDescent="0.3">
      <c r="A23" s="90"/>
      <c r="B23" s="103"/>
      <c r="C23" s="103"/>
      <c r="D23" s="103"/>
      <c r="E23" s="103"/>
      <c r="F23" s="90"/>
      <c r="G23" s="103"/>
      <c r="H23" s="103"/>
      <c r="I23" s="103"/>
      <c r="J23" s="103"/>
      <c r="K23" s="48" t="s">
        <v>67</v>
      </c>
      <c r="L23" s="46" t="s">
        <v>68</v>
      </c>
      <c r="M23" s="47">
        <f>IF(L23="OPORTUNA",15,IF(L23="INOPORTUNA",0,""))</f>
        <v>15</v>
      </c>
      <c r="N23" s="107"/>
      <c r="O23" s="103"/>
      <c r="P23" s="99"/>
      <c r="Q23" s="49" t="s">
        <v>69</v>
      </c>
      <c r="R23" s="103"/>
      <c r="S23" s="103"/>
      <c r="T23" s="103"/>
      <c r="U23" s="128"/>
      <c r="V23" s="44"/>
      <c r="W23" s="103"/>
      <c r="X23" s="103"/>
      <c r="Y23" s="103"/>
      <c r="Z23" s="128"/>
      <c r="AA23" s="3"/>
      <c r="AB23" s="103"/>
      <c r="AC23" s="128"/>
      <c r="AD23" s="3"/>
      <c r="AE23" s="3"/>
      <c r="AF23" s="3"/>
    </row>
    <row r="24" spans="1:32" ht="40.5" customHeight="1" x14ac:dyDescent="0.3">
      <c r="A24" s="90"/>
      <c r="B24" s="103"/>
      <c r="C24" s="103"/>
      <c r="D24" s="103"/>
      <c r="E24" s="103"/>
      <c r="F24" s="90"/>
      <c r="G24" s="103"/>
      <c r="H24" s="103"/>
      <c r="I24" s="103"/>
      <c r="J24" s="103"/>
      <c r="K24" s="45" t="s">
        <v>70</v>
      </c>
      <c r="L24" s="46" t="s">
        <v>71</v>
      </c>
      <c r="M24" s="47">
        <f>IF(L24="PREVENIR",15,IF(L24="DETECTAR",10,IF(L24="NO ES UN CONTROL",0,"")))</f>
        <v>15</v>
      </c>
      <c r="N24" s="110" t="str">
        <f>IF(N21&lt;86,"DÉBIL",IF(N21&lt;96,"MODERADO",IF(N21&lt;101,"FUERTE","")))</f>
        <v>FUERTE</v>
      </c>
      <c r="O24" s="103"/>
      <c r="P24" s="104" t="str">
        <f>IF(AND(N24="FUERTE",O21="FUERTE (SIEMPRE SE EJECUTA)"),"FUERTE",IF(OR(N24="DÉBIL",O21="DÉBIL (NO SE EJECUTA)"),"DÉBIL",IF(OR(N24="MODERADO",O21="MODERADO (ALGUNAS VECES)"),"MODERADO")))</f>
        <v>FUERTE</v>
      </c>
      <c r="Q24" s="112">
        <f>IF(AND($P$17="FUERTE",$Q$14="DIRECTAMENTE"),2,IF(AND($P$17="FUERTE",$Q$14="DIRECTAMENTE"),2,IF(AND($P$17="FUERTE",$Q$14="DIRECTAMENTE"),2,IF(AND($P$17="FUERTE",$Q$14="NO DISMINUYE"),0,IF(AND($P$17="MODERADO",$Q$14="DIRECTAMENTE"),1,IF(AND($P$17="MODERADO",$Q$14="DIRECTAMENTE"),1,IF(AND($P$17="MODERADO",$Q$14="DIRECTAMENTE"),1,IF(AND($P$17="MODERADO",$Q$14="NO DISMINUYE"),0,"N/A"))))))))</f>
        <v>2</v>
      </c>
      <c r="R24" s="103"/>
      <c r="S24" s="103"/>
      <c r="T24" s="103"/>
      <c r="U24" s="134" t="s">
        <v>72</v>
      </c>
      <c r="V24" s="50"/>
      <c r="W24" s="103"/>
      <c r="X24" s="103"/>
      <c r="Y24" s="103"/>
      <c r="Z24" s="128"/>
      <c r="AA24" s="3"/>
      <c r="AB24" s="103"/>
      <c r="AC24" s="128"/>
      <c r="AD24" s="3"/>
      <c r="AE24" s="3"/>
      <c r="AF24" s="3"/>
    </row>
    <row r="25" spans="1:32" ht="35.25" customHeight="1" x14ac:dyDescent="0.3">
      <c r="A25" s="90"/>
      <c r="B25" s="103"/>
      <c r="C25" s="103"/>
      <c r="D25" s="103"/>
      <c r="E25" s="103"/>
      <c r="F25" s="90"/>
      <c r="G25" s="103"/>
      <c r="H25" s="103"/>
      <c r="I25" s="103"/>
      <c r="J25" s="103"/>
      <c r="K25" s="45" t="s">
        <v>73</v>
      </c>
      <c r="L25" s="46" t="s">
        <v>74</v>
      </c>
      <c r="M25" s="47">
        <f>IF(L25="CONFIABLE",15,IF(L25="NO CONFIABLE",0,""))</f>
        <v>15</v>
      </c>
      <c r="N25" s="107"/>
      <c r="O25" s="103"/>
      <c r="P25" s="103"/>
      <c r="Q25" s="103"/>
      <c r="R25" s="103"/>
      <c r="S25" s="103"/>
      <c r="T25" s="103"/>
      <c r="U25" s="135"/>
      <c r="V25" s="50"/>
      <c r="W25" s="103"/>
      <c r="X25" s="103"/>
      <c r="Y25" s="103"/>
      <c r="Z25" s="128"/>
      <c r="AA25" s="3"/>
      <c r="AB25" s="103"/>
      <c r="AC25" s="128"/>
      <c r="AD25" s="3"/>
      <c r="AE25" s="3"/>
      <c r="AF25" s="3"/>
    </row>
    <row r="26" spans="1:32" ht="44.25" customHeight="1" x14ac:dyDescent="0.3">
      <c r="A26" s="90"/>
      <c r="B26" s="103"/>
      <c r="C26" s="103"/>
      <c r="D26" s="103"/>
      <c r="E26" s="103"/>
      <c r="F26" s="90"/>
      <c r="G26" s="103"/>
      <c r="H26" s="103"/>
      <c r="I26" s="103"/>
      <c r="J26" s="103"/>
      <c r="K26" s="45" t="s">
        <v>75</v>
      </c>
      <c r="L26" s="46" t="s">
        <v>76</v>
      </c>
      <c r="M26" s="47">
        <f>IF(L26="SE INVESTIGAN Y RESUELVEN OPORTUNAMENTE",15,IF(L26="NO SE INVESTIGAN,  NI  RESUELVEN OPORTUNAMENTE",0,""))</f>
        <v>15</v>
      </c>
      <c r="N26" s="107"/>
      <c r="O26" s="103"/>
      <c r="P26" s="103"/>
      <c r="Q26" s="103"/>
      <c r="R26" s="103"/>
      <c r="S26" s="103"/>
      <c r="T26" s="103"/>
      <c r="U26" s="136" t="s">
        <v>77</v>
      </c>
      <c r="V26" s="44"/>
      <c r="W26" s="103"/>
      <c r="X26" s="103"/>
      <c r="Y26" s="103"/>
      <c r="Z26" s="128"/>
      <c r="AA26" s="3"/>
      <c r="AB26" s="103"/>
      <c r="AC26" s="128"/>
      <c r="AD26" s="3"/>
      <c r="AE26" s="3"/>
      <c r="AF26" s="3"/>
    </row>
    <row r="27" spans="1:32" ht="409.5" customHeight="1" thickBot="1" x14ac:dyDescent="0.35">
      <c r="A27" s="91"/>
      <c r="B27" s="105"/>
      <c r="C27" s="105"/>
      <c r="D27" s="105"/>
      <c r="E27" s="105"/>
      <c r="F27" s="91"/>
      <c r="G27" s="105"/>
      <c r="H27" s="105"/>
      <c r="I27" s="105"/>
      <c r="J27" s="105"/>
      <c r="K27" s="51" t="s">
        <v>78</v>
      </c>
      <c r="L27" s="52" t="s">
        <v>79</v>
      </c>
      <c r="M27" s="53">
        <f>IF(L27="COMPLETA",10,IF(L27="INCOMPLETA",5,IF(L27="NO EXISTE",0,"")))</f>
        <v>10</v>
      </c>
      <c r="N27" s="111"/>
      <c r="O27" s="105"/>
      <c r="P27" s="105"/>
      <c r="Q27" s="105"/>
      <c r="R27" s="105"/>
      <c r="S27" s="105"/>
      <c r="T27" s="105"/>
      <c r="U27" s="129"/>
      <c r="V27" s="44"/>
      <c r="W27" s="105"/>
      <c r="X27" s="105"/>
      <c r="Y27" s="105"/>
      <c r="Z27" s="129"/>
      <c r="AA27" s="3"/>
      <c r="AB27" s="105"/>
      <c r="AC27" s="129"/>
      <c r="AD27" s="3"/>
      <c r="AE27" s="3"/>
      <c r="AF27" s="3"/>
    </row>
    <row r="28" spans="1:32" ht="54" customHeight="1" x14ac:dyDescent="0.3">
      <c r="A28" s="115"/>
      <c r="B28" s="116" t="s">
        <v>50</v>
      </c>
      <c r="C28" s="117" t="s">
        <v>51</v>
      </c>
      <c r="D28" s="117" t="s">
        <v>52</v>
      </c>
      <c r="E28" s="118" t="s">
        <v>53</v>
      </c>
      <c r="F28" s="89" t="s">
        <v>54</v>
      </c>
      <c r="G28" s="101" t="s">
        <v>55</v>
      </c>
      <c r="H28" s="119" t="str">
        <f>+CONCATENATE(F28," - ",G28)</f>
        <v>MEDIA - MAYOR</v>
      </c>
      <c r="I28" s="120" t="s">
        <v>82</v>
      </c>
      <c r="J28" s="118" t="s">
        <v>83</v>
      </c>
      <c r="K28" s="41" t="s">
        <v>57</v>
      </c>
      <c r="L28" s="42" t="s">
        <v>58</v>
      </c>
      <c r="M28" s="43">
        <f>IF(L28="ASIGNADO",15,IF(L28="NO ASIGNADO",0,""))</f>
        <v>15</v>
      </c>
      <c r="N28" s="106">
        <f>SUM(M28:M34)</f>
        <v>100</v>
      </c>
      <c r="O28" s="108" t="s">
        <v>59</v>
      </c>
      <c r="P28" s="102">
        <f>IF(P31="DÉBIL",0,IF(P31="MODERADO",50,IF(P31="FUERTE",100,"")))</f>
        <v>100</v>
      </c>
      <c r="Q28" s="109" t="s">
        <v>60</v>
      </c>
      <c r="R28" s="109" t="str">
        <f>IF(AND(F28="MUY BAJA",Q31=2),"MUY BAJA",IF(AND(F28="BAJA",Q31=2),"MUY BAJA",IF(AND(F28="MEDIA",Q31=2),"MUY BAJA",IF(AND(F28="ALTA",Q31=2),"BAJA",IF(AND(F28="MUY ALTA",Q31=2),"MEDIA",IF(AND(F28="MUY BAJA",Q31=1),"MUY BAJA",IF(AND(F28="BAJA",Q31=1),"MUY BAJA",IF(AND(F28="MEDIA",Q31=1),"BAJA",IF(AND(F28="ALTA",Q31=1),"MEDIA",IF(AND(F28="MUY ALTA",Q31=1),"ALTA",F28))))))))))</f>
        <v>MUY BAJA</v>
      </c>
      <c r="S28" s="130" t="str">
        <f>+CONCATENATE(R28," - ",G28)</f>
        <v>MUY BAJA - MAYOR</v>
      </c>
      <c r="T28" s="131" t="str">
        <f>+VLOOKUP(S28,Datos!$D$3:$E$17,2,FALSE)</f>
        <v>ALTO</v>
      </c>
      <c r="U28" s="132"/>
      <c r="V28" s="3"/>
      <c r="W28" s="137">
        <v>46157</v>
      </c>
      <c r="X28" s="126" t="s">
        <v>84</v>
      </c>
      <c r="Y28" s="126" t="s">
        <v>63</v>
      </c>
      <c r="Z28" s="127" t="s">
        <v>63</v>
      </c>
      <c r="AA28" s="3"/>
      <c r="AB28" s="126" t="s">
        <v>64</v>
      </c>
      <c r="AC28" s="127"/>
      <c r="AD28" s="3"/>
      <c r="AE28" s="3"/>
      <c r="AF28" s="3"/>
    </row>
    <row r="29" spans="1:32" ht="51.75" customHeight="1" x14ac:dyDescent="0.3">
      <c r="A29" s="90"/>
      <c r="B29" s="103"/>
      <c r="C29" s="103"/>
      <c r="D29" s="103"/>
      <c r="E29" s="103"/>
      <c r="F29" s="90"/>
      <c r="G29" s="103"/>
      <c r="H29" s="103"/>
      <c r="I29" s="103"/>
      <c r="J29" s="103"/>
      <c r="K29" s="45" t="s">
        <v>65</v>
      </c>
      <c r="L29" s="46" t="s">
        <v>66</v>
      </c>
      <c r="M29" s="47">
        <f>IF(L29="ADECUADO",15,IF(L29="INADECUADO",0,""))</f>
        <v>15</v>
      </c>
      <c r="N29" s="107"/>
      <c r="O29" s="103"/>
      <c r="P29" s="103"/>
      <c r="Q29" s="99"/>
      <c r="R29" s="103"/>
      <c r="S29" s="103"/>
      <c r="T29" s="103"/>
      <c r="U29" s="128"/>
      <c r="V29" s="3"/>
      <c r="W29" s="103"/>
      <c r="X29" s="103"/>
      <c r="Y29" s="103"/>
      <c r="Z29" s="128"/>
      <c r="AA29" s="3"/>
      <c r="AB29" s="103"/>
      <c r="AC29" s="128"/>
      <c r="AD29" s="3"/>
      <c r="AE29" s="3"/>
      <c r="AF29" s="3"/>
    </row>
    <row r="30" spans="1:32" ht="49.5" customHeight="1" x14ac:dyDescent="0.3">
      <c r="A30" s="90"/>
      <c r="B30" s="103"/>
      <c r="C30" s="103"/>
      <c r="D30" s="103"/>
      <c r="E30" s="103"/>
      <c r="F30" s="90"/>
      <c r="G30" s="103"/>
      <c r="H30" s="103"/>
      <c r="I30" s="103"/>
      <c r="J30" s="103"/>
      <c r="K30" s="48" t="s">
        <v>67</v>
      </c>
      <c r="L30" s="46" t="s">
        <v>68</v>
      </c>
      <c r="M30" s="47">
        <f>IF(L30="OPORTUNA",15,IF(L30="INOPORTUNA",0,""))</f>
        <v>15</v>
      </c>
      <c r="N30" s="107"/>
      <c r="O30" s="103"/>
      <c r="P30" s="99"/>
      <c r="Q30" s="49" t="s">
        <v>69</v>
      </c>
      <c r="R30" s="103"/>
      <c r="S30" s="103"/>
      <c r="T30" s="103"/>
      <c r="U30" s="128"/>
      <c r="V30" s="3"/>
      <c r="W30" s="103"/>
      <c r="X30" s="103"/>
      <c r="Y30" s="103"/>
      <c r="Z30" s="128"/>
      <c r="AA30" s="3"/>
      <c r="AB30" s="103"/>
      <c r="AC30" s="128"/>
      <c r="AD30" s="3"/>
      <c r="AE30" s="3"/>
      <c r="AF30" s="3"/>
    </row>
    <row r="31" spans="1:32" ht="50.25" customHeight="1" x14ac:dyDescent="0.3">
      <c r="A31" s="90"/>
      <c r="B31" s="103"/>
      <c r="C31" s="103"/>
      <c r="D31" s="103"/>
      <c r="E31" s="103"/>
      <c r="F31" s="90"/>
      <c r="G31" s="103"/>
      <c r="H31" s="103"/>
      <c r="I31" s="103"/>
      <c r="J31" s="103"/>
      <c r="K31" s="45" t="s">
        <v>70</v>
      </c>
      <c r="L31" s="46" t="s">
        <v>71</v>
      </c>
      <c r="M31" s="47">
        <f>IF(L31="PREVENIR",15,IF(L31="DETECTAR",10,IF(L31="NO ES UN CONTROL",0,"")))</f>
        <v>15</v>
      </c>
      <c r="N31" s="110" t="str">
        <f>IF(N28&lt;86,"DÉBIL",IF(N28&lt;96,"MODERADO",IF(N28&lt;101,"FUERTE","")))</f>
        <v>FUERTE</v>
      </c>
      <c r="O31" s="103"/>
      <c r="P31" s="104" t="str">
        <f>IF(AND(N31="FUERTE",O28="FUERTE (SIEMPRE SE EJECUTA)"),"FUERTE",IF(OR(N31="DÉBIL",O28="DÉBIL (NO SE EJECUTA)"),"DÉBIL",IF(OR(N31="MODERADO",O28="MODERADO (ALGUNAS VECES)"),"MODERADO")))</f>
        <v>FUERTE</v>
      </c>
      <c r="Q31" s="112">
        <f>IF(AND($P$17="FUERTE",$Q$14="DIRECTAMENTE"),2,IF(AND($P$17="FUERTE",$Q$14="DIRECTAMENTE"),2,IF(AND($P$17="FUERTE",$Q$14="DIRECTAMENTE"),2,IF(AND($P$17="FUERTE",$Q$14="NO DISMINUYE"),0,IF(AND($P$17="MODERADO",$Q$14="DIRECTAMENTE"),1,IF(AND($P$17="MODERADO",$Q$14="DIRECTAMENTE"),1,IF(AND($P$17="MODERADO",$Q$14="DIRECTAMENTE"),1,IF(AND($P$17="MODERADO",$Q$14="NO DISMINUYE"),0,"N/A"))))))))</f>
        <v>2</v>
      </c>
      <c r="R31" s="103"/>
      <c r="S31" s="103"/>
      <c r="T31" s="103"/>
      <c r="U31" s="134" t="s">
        <v>72</v>
      </c>
      <c r="V31" s="3"/>
      <c r="W31" s="103"/>
      <c r="X31" s="103"/>
      <c r="Y31" s="103"/>
      <c r="Z31" s="128"/>
      <c r="AA31" s="3"/>
      <c r="AB31" s="103"/>
      <c r="AC31" s="128"/>
      <c r="AD31" s="3"/>
      <c r="AE31" s="3"/>
      <c r="AF31" s="3"/>
    </row>
    <row r="32" spans="1:32" ht="50.25" customHeight="1" x14ac:dyDescent="0.3">
      <c r="A32" s="90"/>
      <c r="B32" s="103"/>
      <c r="C32" s="103"/>
      <c r="D32" s="103"/>
      <c r="E32" s="103"/>
      <c r="F32" s="90"/>
      <c r="G32" s="103"/>
      <c r="H32" s="103"/>
      <c r="I32" s="103"/>
      <c r="J32" s="103"/>
      <c r="K32" s="45" t="s">
        <v>73</v>
      </c>
      <c r="L32" s="46" t="s">
        <v>74</v>
      </c>
      <c r="M32" s="47">
        <f>IF(L32="CONFIABLE",15,IF(L32="NO CONFIABLE",0,""))</f>
        <v>15</v>
      </c>
      <c r="N32" s="107"/>
      <c r="O32" s="103"/>
      <c r="P32" s="103"/>
      <c r="Q32" s="103"/>
      <c r="R32" s="103"/>
      <c r="S32" s="103"/>
      <c r="T32" s="103"/>
      <c r="U32" s="135"/>
      <c r="V32" s="3"/>
      <c r="W32" s="103"/>
      <c r="X32" s="103"/>
      <c r="Y32" s="103"/>
      <c r="Z32" s="128"/>
      <c r="AA32" s="3"/>
      <c r="AB32" s="103"/>
      <c r="AC32" s="128"/>
      <c r="AD32" s="3"/>
      <c r="AE32" s="3"/>
      <c r="AF32" s="3"/>
    </row>
    <row r="33" spans="1:32" ht="94.5" customHeight="1" x14ac:dyDescent="0.3">
      <c r="A33" s="90"/>
      <c r="B33" s="103"/>
      <c r="C33" s="103"/>
      <c r="D33" s="103"/>
      <c r="E33" s="103"/>
      <c r="F33" s="90"/>
      <c r="G33" s="103"/>
      <c r="H33" s="103"/>
      <c r="I33" s="103"/>
      <c r="J33" s="103"/>
      <c r="K33" s="45" t="s">
        <v>75</v>
      </c>
      <c r="L33" s="46" t="s">
        <v>76</v>
      </c>
      <c r="M33" s="47">
        <f>IF(L33="SE INVESTIGAN Y RESUELVEN OPORTUNAMENTE",15,IF(L33="NO SE INVESTIGAN,  NI  RESUELVEN OPORTUNAMENTE",0,""))</f>
        <v>15</v>
      </c>
      <c r="N33" s="107"/>
      <c r="O33" s="103"/>
      <c r="P33" s="103"/>
      <c r="Q33" s="103"/>
      <c r="R33" s="103"/>
      <c r="S33" s="103"/>
      <c r="T33" s="103"/>
      <c r="U33" s="136" t="s">
        <v>77</v>
      </c>
      <c r="V33" s="3"/>
      <c r="W33" s="103"/>
      <c r="X33" s="103"/>
      <c r="Y33" s="103"/>
      <c r="Z33" s="128"/>
      <c r="AA33" s="3"/>
      <c r="AB33" s="103"/>
      <c r="AC33" s="128"/>
      <c r="AD33" s="3"/>
      <c r="AE33" s="3"/>
      <c r="AF33" s="3"/>
    </row>
    <row r="34" spans="1:32" ht="409.5" customHeight="1" thickBot="1" x14ac:dyDescent="0.35">
      <c r="A34" s="91"/>
      <c r="B34" s="105"/>
      <c r="C34" s="105"/>
      <c r="D34" s="105"/>
      <c r="E34" s="105"/>
      <c r="F34" s="91"/>
      <c r="G34" s="105"/>
      <c r="H34" s="105"/>
      <c r="I34" s="105"/>
      <c r="J34" s="105"/>
      <c r="K34" s="51" t="s">
        <v>78</v>
      </c>
      <c r="L34" s="52" t="s">
        <v>79</v>
      </c>
      <c r="M34" s="53">
        <f>IF(L34="COMPLETA",10,IF(L34="INCOMPLETA",5,IF(L34="NO EXISTE",0,"")))</f>
        <v>10</v>
      </c>
      <c r="N34" s="111"/>
      <c r="O34" s="105"/>
      <c r="P34" s="105"/>
      <c r="Q34" s="105"/>
      <c r="R34" s="105"/>
      <c r="S34" s="105"/>
      <c r="T34" s="105"/>
      <c r="U34" s="129"/>
      <c r="V34" s="3"/>
      <c r="W34" s="105"/>
      <c r="X34" s="105"/>
      <c r="Y34" s="105"/>
      <c r="Z34" s="129"/>
      <c r="AA34" s="3"/>
      <c r="AB34" s="105"/>
      <c r="AC34" s="129"/>
      <c r="AD34" s="3"/>
      <c r="AE34" s="3"/>
      <c r="AF34" s="3"/>
    </row>
    <row r="35" spans="1:32" ht="55.5" customHeight="1" x14ac:dyDescent="0.3">
      <c r="A35" s="115"/>
      <c r="B35" s="116" t="s">
        <v>50</v>
      </c>
      <c r="C35" s="117" t="s">
        <v>51</v>
      </c>
      <c r="D35" s="117" t="s">
        <v>52</v>
      </c>
      <c r="E35" s="118" t="s">
        <v>53</v>
      </c>
      <c r="F35" s="89" t="s">
        <v>54</v>
      </c>
      <c r="G35" s="101" t="s">
        <v>55</v>
      </c>
      <c r="H35" s="119" t="str">
        <f>+CONCATENATE(F35," - ",G35)</f>
        <v>MEDIA - MAYOR</v>
      </c>
      <c r="I35" s="120" t="s">
        <v>82</v>
      </c>
      <c r="J35" s="118" t="s">
        <v>85</v>
      </c>
      <c r="K35" s="41" t="s">
        <v>57</v>
      </c>
      <c r="L35" s="42" t="s">
        <v>58</v>
      </c>
      <c r="M35" s="43">
        <f>IF(L35="ASIGNADO",15,IF(L35="NO ASIGNADO",0,""))</f>
        <v>15</v>
      </c>
      <c r="N35" s="106">
        <f>SUM(M35:M41)</f>
        <v>100</v>
      </c>
      <c r="O35" s="108" t="s">
        <v>59</v>
      </c>
      <c r="P35" s="102">
        <f>IF(P38="DÉBIL",0,IF(P38="MODERADO",50,IF(P38="FUERTE",100,"")))</f>
        <v>100</v>
      </c>
      <c r="Q35" s="109" t="s">
        <v>60</v>
      </c>
      <c r="R35" s="109" t="str">
        <f>IF(AND(F35="MUY BAJA",Q38=2),"MUY BAJA",IF(AND(F35="BAJA",Q38=2),"MUY BAJA",IF(AND(F35="MEDIA",Q38=2),"MUY BAJA",IF(AND(F35="ALTA",Q38=2),"BAJA",IF(AND(F35="MUY ALTA",Q38=2),"MEDIA",IF(AND(F35="MUY BAJA",Q38=1),"MUY BAJA",IF(AND(F35="BAJA",Q38=1),"MUY BAJA",IF(AND(F35="MEDIA",Q38=1),"BAJA",IF(AND(F35="ALTA",Q38=1),"MEDIA",IF(AND(F35="MUY ALTA",Q38=1),"ALTA",F35))))))))))</f>
        <v>MUY BAJA</v>
      </c>
      <c r="S35" s="130" t="str">
        <f>+CONCATENATE(R35," - ",G35)</f>
        <v>MUY BAJA - MAYOR</v>
      </c>
      <c r="T35" s="131" t="str">
        <f>+VLOOKUP(S35,Datos!$D$3:$E$17,2,FALSE)</f>
        <v>ALTO</v>
      </c>
      <c r="U35" s="132"/>
      <c r="V35" s="3"/>
      <c r="W35" s="137">
        <v>46157</v>
      </c>
      <c r="X35" s="126" t="s">
        <v>86</v>
      </c>
      <c r="Y35" s="126" t="s">
        <v>63</v>
      </c>
      <c r="Z35" s="127" t="s">
        <v>63</v>
      </c>
      <c r="AA35" s="3"/>
      <c r="AB35" s="126" t="s">
        <v>64</v>
      </c>
      <c r="AC35" s="127"/>
      <c r="AD35" s="3"/>
      <c r="AE35" s="3"/>
      <c r="AF35" s="3"/>
    </row>
    <row r="36" spans="1:32" ht="51.75" customHeight="1" x14ac:dyDescent="0.3">
      <c r="A36" s="90"/>
      <c r="B36" s="103"/>
      <c r="C36" s="103"/>
      <c r="D36" s="103"/>
      <c r="E36" s="103"/>
      <c r="F36" s="90"/>
      <c r="G36" s="103"/>
      <c r="H36" s="103"/>
      <c r="I36" s="103"/>
      <c r="J36" s="103"/>
      <c r="K36" s="45" t="s">
        <v>65</v>
      </c>
      <c r="L36" s="46" t="s">
        <v>66</v>
      </c>
      <c r="M36" s="47">
        <f>IF(L36="ADECUADO",15,IF(L36="INADECUADO",0,""))</f>
        <v>15</v>
      </c>
      <c r="N36" s="107"/>
      <c r="O36" s="103"/>
      <c r="P36" s="103"/>
      <c r="Q36" s="99"/>
      <c r="R36" s="103"/>
      <c r="S36" s="103"/>
      <c r="T36" s="103"/>
      <c r="U36" s="128"/>
      <c r="V36" s="3"/>
      <c r="W36" s="103"/>
      <c r="X36" s="103"/>
      <c r="Y36" s="103"/>
      <c r="Z36" s="128"/>
      <c r="AA36" s="3"/>
      <c r="AB36" s="103"/>
      <c r="AC36" s="128"/>
      <c r="AD36" s="3"/>
      <c r="AE36" s="3"/>
      <c r="AF36" s="3"/>
    </row>
    <row r="37" spans="1:32" ht="59.25" customHeight="1" x14ac:dyDescent="0.3">
      <c r="A37" s="90"/>
      <c r="B37" s="103"/>
      <c r="C37" s="103"/>
      <c r="D37" s="103"/>
      <c r="E37" s="103"/>
      <c r="F37" s="90"/>
      <c r="G37" s="103"/>
      <c r="H37" s="103"/>
      <c r="I37" s="103"/>
      <c r="J37" s="103"/>
      <c r="K37" s="48" t="s">
        <v>67</v>
      </c>
      <c r="L37" s="46" t="s">
        <v>68</v>
      </c>
      <c r="M37" s="47">
        <f>IF(L37="OPORTUNA",15,IF(L37="INOPORTUNA",0,""))</f>
        <v>15</v>
      </c>
      <c r="N37" s="107"/>
      <c r="O37" s="103"/>
      <c r="P37" s="99"/>
      <c r="Q37" s="49" t="s">
        <v>69</v>
      </c>
      <c r="R37" s="103"/>
      <c r="S37" s="103"/>
      <c r="T37" s="103"/>
      <c r="U37" s="128"/>
      <c r="V37" s="3"/>
      <c r="W37" s="103"/>
      <c r="X37" s="103"/>
      <c r="Y37" s="103"/>
      <c r="Z37" s="128"/>
      <c r="AA37" s="3"/>
      <c r="AB37" s="103"/>
      <c r="AC37" s="128"/>
      <c r="AD37" s="3"/>
      <c r="AE37" s="3"/>
      <c r="AF37" s="3"/>
    </row>
    <row r="38" spans="1:32" ht="73.5" customHeight="1" x14ac:dyDescent="0.3">
      <c r="A38" s="90"/>
      <c r="B38" s="103"/>
      <c r="C38" s="103"/>
      <c r="D38" s="103"/>
      <c r="E38" s="103"/>
      <c r="F38" s="90"/>
      <c r="G38" s="103"/>
      <c r="H38" s="103"/>
      <c r="I38" s="103"/>
      <c r="J38" s="103"/>
      <c r="K38" s="45" t="s">
        <v>70</v>
      </c>
      <c r="L38" s="46" t="s">
        <v>71</v>
      </c>
      <c r="M38" s="47">
        <f>IF(L38="PREVENIR",15,IF(L38="DETECTAR",10,IF(L38="NO ES UN CONTROL",0,"")))</f>
        <v>15</v>
      </c>
      <c r="N38" s="110" t="str">
        <f>IF(N35&lt;86,"DÉBIL",IF(N35&lt;96,"MODERADO",IF(N35&lt;101,"FUERTE","")))</f>
        <v>FUERTE</v>
      </c>
      <c r="O38" s="103"/>
      <c r="P38" s="104" t="str">
        <f>IF(AND(N38="FUERTE",O35="FUERTE (SIEMPRE SE EJECUTA)"),"FUERTE",IF(OR(N38="DÉBIL",O35="DÉBIL (NO SE EJECUTA)"),"DÉBIL",IF(OR(N38="MODERADO",O35="MODERADO (ALGUNAS VECES)"),"MODERADO")))</f>
        <v>FUERTE</v>
      </c>
      <c r="Q38" s="112">
        <f>IF(AND($P$17="FUERTE",$Q$14="DIRECTAMENTE"),2,IF(AND($P$17="FUERTE",$Q$14="DIRECTAMENTE"),2,IF(AND($P$17="FUERTE",$Q$14="DIRECTAMENTE"),2,IF(AND($P$17="FUERTE",$Q$14="NO DISMINUYE"),0,IF(AND($P$17="MODERADO",$Q$14="DIRECTAMENTE"),1,IF(AND($P$17="MODERADO",$Q$14="DIRECTAMENTE"),1,IF(AND($P$17="MODERADO",$Q$14="DIRECTAMENTE"),1,IF(AND($P$17="MODERADO",$Q$14="NO DISMINUYE"),0,"N/A"))))))))</f>
        <v>2</v>
      </c>
      <c r="R38" s="103"/>
      <c r="S38" s="103"/>
      <c r="T38" s="103"/>
      <c r="U38" s="134" t="s">
        <v>72</v>
      </c>
      <c r="V38" s="3"/>
      <c r="W38" s="103"/>
      <c r="X38" s="103"/>
      <c r="Y38" s="103"/>
      <c r="Z38" s="128"/>
      <c r="AA38" s="3"/>
      <c r="AB38" s="103"/>
      <c r="AC38" s="128"/>
      <c r="AD38" s="3"/>
      <c r="AE38" s="3"/>
      <c r="AF38" s="3"/>
    </row>
    <row r="39" spans="1:32" ht="102" customHeight="1" x14ac:dyDescent="0.3">
      <c r="A39" s="90"/>
      <c r="B39" s="103"/>
      <c r="C39" s="103"/>
      <c r="D39" s="103"/>
      <c r="E39" s="103"/>
      <c r="F39" s="90"/>
      <c r="G39" s="103"/>
      <c r="H39" s="103"/>
      <c r="I39" s="103"/>
      <c r="J39" s="103"/>
      <c r="K39" s="45" t="s">
        <v>73</v>
      </c>
      <c r="L39" s="46" t="s">
        <v>74</v>
      </c>
      <c r="M39" s="47">
        <f>IF(L39="CONFIABLE",15,IF(L39="NO CONFIABLE",0,""))</f>
        <v>15</v>
      </c>
      <c r="N39" s="107"/>
      <c r="O39" s="103"/>
      <c r="P39" s="103"/>
      <c r="Q39" s="103"/>
      <c r="R39" s="103"/>
      <c r="S39" s="103"/>
      <c r="T39" s="103"/>
      <c r="U39" s="135"/>
      <c r="V39" s="3"/>
      <c r="W39" s="103"/>
      <c r="X39" s="103"/>
      <c r="Y39" s="103"/>
      <c r="Z39" s="128"/>
      <c r="AA39" s="3"/>
      <c r="AB39" s="103"/>
      <c r="AC39" s="128"/>
      <c r="AD39" s="3"/>
      <c r="AE39" s="3"/>
      <c r="AF39" s="3"/>
    </row>
    <row r="40" spans="1:32" ht="119.25" customHeight="1" x14ac:dyDescent="0.3">
      <c r="A40" s="90"/>
      <c r="B40" s="103"/>
      <c r="C40" s="103"/>
      <c r="D40" s="103"/>
      <c r="E40" s="103"/>
      <c r="F40" s="90"/>
      <c r="G40" s="103"/>
      <c r="H40" s="103"/>
      <c r="I40" s="103"/>
      <c r="J40" s="103"/>
      <c r="K40" s="45" t="s">
        <v>75</v>
      </c>
      <c r="L40" s="46" t="s">
        <v>76</v>
      </c>
      <c r="M40" s="47">
        <f>IF(L40="SE INVESTIGAN Y RESUELVEN OPORTUNAMENTE",15,IF(L40="NO SE INVESTIGAN,  NI  RESUELVEN OPORTUNAMENTE",0,""))</f>
        <v>15</v>
      </c>
      <c r="N40" s="107"/>
      <c r="O40" s="103"/>
      <c r="P40" s="103"/>
      <c r="Q40" s="103"/>
      <c r="R40" s="103"/>
      <c r="S40" s="103"/>
      <c r="T40" s="103"/>
      <c r="U40" s="136" t="s">
        <v>77</v>
      </c>
      <c r="V40" s="3"/>
      <c r="W40" s="103"/>
      <c r="X40" s="103"/>
      <c r="Y40" s="103"/>
      <c r="Z40" s="128"/>
      <c r="AA40" s="3"/>
      <c r="AB40" s="103"/>
      <c r="AC40" s="128"/>
      <c r="AD40" s="3"/>
      <c r="AE40" s="3"/>
      <c r="AF40" s="3"/>
    </row>
    <row r="41" spans="1:32" ht="409.5" customHeight="1" thickBot="1" x14ac:dyDescent="0.35">
      <c r="A41" s="91"/>
      <c r="B41" s="105"/>
      <c r="C41" s="105"/>
      <c r="D41" s="105"/>
      <c r="E41" s="105"/>
      <c r="F41" s="91"/>
      <c r="G41" s="105"/>
      <c r="H41" s="105"/>
      <c r="I41" s="105"/>
      <c r="J41" s="105"/>
      <c r="K41" s="51" t="s">
        <v>78</v>
      </c>
      <c r="L41" s="52" t="s">
        <v>79</v>
      </c>
      <c r="M41" s="53">
        <f>IF(L41="COMPLETA",10,IF(L41="INCOMPLETA",5,IF(L41="NO EXISTE",0,"")))</f>
        <v>10</v>
      </c>
      <c r="N41" s="111"/>
      <c r="O41" s="105"/>
      <c r="P41" s="105"/>
      <c r="Q41" s="105"/>
      <c r="R41" s="105"/>
      <c r="S41" s="105"/>
      <c r="T41" s="105"/>
      <c r="U41" s="129"/>
      <c r="V41" s="3"/>
      <c r="W41" s="105"/>
      <c r="X41" s="105"/>
      <c r="Y41" s="105"/>
      <c r="Z41" s="129"/>
      <c r="AA41" s="3"/>
      <c r="AB41" s="105"/>
      <c r="AC41" s="129"/>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row>
    <row r="236" spans="1:32"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row>
    <row r="237" spans="1:32"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row>
    <row r="238" spans="1:32"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row>
    <row r="239" spans="1:32"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row>
    <row r="240" spans="1:32"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row>
    <row r="241" spans="1:32"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row>
    <row r="242" spans="1:32" ht="15.75" customHeight="1" x14ac:dyDescent="0.3"/>
    <row r="243" spans="1:32" ht="15.75" customHeight="1" x14ac:dyDescent="0.3"/>
    <row r="244" spans="1:32" ht="15.75" customHeight="1" x14ac:dyDescent="0.3"/>
    <row r="245" spans="1:32" ht="15.75" customHeight="1" x14ac:dyDescent="0.3"/>
    <row r="246" spans="1:32" ht="15.75" customHeight="1" x14ac:dyDescent="0.3"/>
    <row r="247" spans="1:32" ht="15.75" customHeight="1" x14ac:dyDescent="0.3"/>
    <row r="248" spans="1:32" ht="15.75" customHeight="1" x14ac:dyDescent="0.3"/>
    <row r="249" spans="1:32" ht="15.75" customHeight="1" x14ac:dyDescent="0.3"/>
    <row r="250" spans="1:32" ht="15.75" customHeight="1" x14ac:dyDescent="0.3"/>
    <row r="251" spans="1:32" ht="15.75" customHeight="1" x14ac:dyDescent="0.3"/>
    <row r="252" spans="1:32" ht="15.75" customHeight="1" x14ac:dyDescent="0.3"/>
    <row r="253" spans="1:32" ht="15.75" customHeight="1" x14ac:dyDescent="0.3"/>
    <row r="254" spans="1:32" ht="15.75" customHeight="1" x14ac:dyDescent="0.3"/>
    <row r="255" spans="1:32" ht="15.75" customHeight="1" x14ac:dyDescent="0.3"/>
    <row r="256" spans="1:32"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49">
    <mergeCell ref="AC28:AC34"/>
    <mergeCell ref="AC35:AC41"/>
    <mergeCell ref="N35:N37"/>
    <mergeCell ref="N38:N41"/>
    <mergeCell ref="P21:P23"/>
    <mergeCell ref="P24:P27"/>
    <mergeCell ref="N28:N30"/>
    <mergeCell ref="P28:P30"/>
    <mergeCell ref="N31:N34"/>
    <mergeCell ref="P31:P34"/>
    <mergeCell ref="P35:P37"/>
    <mergeCell ref="P38:P41"/>
    <mergeCell ref="U28:U30"/>
    <mergeCell ref="U31:U32"/>
    <mergeCell ref="U33:U34"/>
    <mergeCell ref="U35:U37"/>
    <mergeCell ref="U38:U39"/>
    <mergeCell ref="U40:U41"/>
    <mergeCell ref="O28:O34"/>
    <mergeCell ref="O35:O41"/>
    <mergeCell ref="R28:R34"/>
    <mergeCell ref="R35:R41"/>
    <mergeCell ref="S35:S41"/>
    <mergeCell ref="T35:T41"/>
    <mergeCell ref="Q38:Q41"/>
    <mergeCell ref="Q28:Q29"/>
    <mergeCell ref="S28:S34"/>
    <mergeCell ref="T28:T34"/>
    <mergeCell ref="Q31:Q34"/>
    <mergeCell ref="Q35:Q36"/>
    <mergeCell ref="W28:W34"/>
    <mergeCell ref="X28:X34"/>
    <mergeCell ref="Y28:Y34"/>
    <mergeCell ref="W35:W41"/>
    <mergeCell ref="X35:X41"/>
    <mergeCell ref="Y35:Y41"/>
    <mergeCell ref="Z35:Z41"/>
    <mergeCell ref="Z28:Z34"/>
    <mergeCell ref="AB28:AB34"/>
    <mergeCell ref="AB35:AB41"/>
    <mergeCell ref="A21:A27"/>
    <mergeCell ref="B21:B27"/>
    <mergeCell ref="C21:C27"/>
    <mergeCell ref="D21:D27"/>
    <mergeCell ref="E21:E27"/>
    <mergeCell ref="F21:F27"/>
    <mergeCell ref="G21:G27"/>
    <mergeCell ref="U21:U23"/>
    <mergeCell ref="U24:U25"/>
    <mergeCell ref="T21:T27"/>
    <mergeCell ref="U26:U27"/>
    <mergeCell ref="H21:H27"/>
    <mergeCell ref="I21:I27"/>
    <mergeCell ref="J21:J27"/>
    <mergeCell ref="N21:N23"/>
    <mergeCell ref="O21:O27"/>
    <mergeCell ref="Q21:Q22"/>
    <mergeCell ref="N24:N27"/>
    <mergeCell ref="Q24:Q27"/>
    <mergeCell ref="R21:R27"/>
    <mergeCell ref="S21:S27"/>
    <mergeCell ref="AB14:AB20"/>
    <mergeCell ref="AC14:AC20"/>
    <mergeCell ref="AB21:AB27"/>
    <mergeCell ref="S14:S20"/>
    <mergeCell ref="T14:T20"/>
    <mergeCell ref="U14:U16"/>
    <mergeCell ref="W14:W20"/>
    <mergeCell ref="X14:X20"/>
    <mergeCell ref="Y14:Y20"/>
    <mergeCell ref="Z14:Z20"/>
    <mergeCell ref="U17:U18"/>
    <mergeCell ref="U19:U20"/>
    <mergeCell ref="W21:W27"/>
    <mergeCell ref="X21:X27"/>
    <mergeCell ref="Y21:Y27"/>
    <mergeCell ref="Z21:Z27"/>
    <mergeCell ref="AC21:AC27"/>
    <mergeCell ref="H35:H41"/>
    <mergeCell ref="I35:I41"/>
    <mergeCell ref="J35:J41"/>
    <mergeCell ref="A35:A41"/>
    <mergeCell ref="B35:B41"/>
    <mergeCell ref="C35:C41"/>
    <mergeCell ref="D35:D41"/>
    <mergeCell ref="E35:E41"/>
    <mergeCell ref="F35:F41"/>
    <mergeCell ref="G35:G41"/>
    <mergeCell ref="H28:H34"/>
    <mergeCell ref="I28:I34"/>
    <mergeCell ref="J28:J34"/>
    <mergeCell ref="A28:A34"/>
    <mergeCell ref="B28:B34"/>
    <mergeCell ref="C28:C34"/>
    <mergeCell ref="D28:D34"/>
    <mergeCell ref="E28:E34"/>
    <mergeCell ref="F28:F34"/>
    <mergeCell ref="G28:G34"/>
    <mergeCell ref="F14:F20"/>
    <mergeCell ref="G14:G20"/>
    <mergeCell ref="A10:E10"/>
    <mergeCell ref="F12:I12"/>
    <mergeCell ref="A14:A20"/>
    <mergeCell ref="B14:B20"/>
    <mergeCell ref="C14:C20"/>
    <mergeCell ref="D14:D20"/>
    <mergeCell ref="E14:E20"/>
    <mergeCell ref="F10:U10"/>
    <mergeCell ref="A11:A13"/>
    <mergeCell ref="T11:U11"/>
    <mergeCell ref="U12:U13"/>
    <mergeCell ref="H14:H20"/>
    <mergeCell ref="I14:I20"/>
    <mergeCell ref="J14:J20"/>
    <mergeCell ref="P14:P16"/>
    <mergeCell ref="P17:P20"/>
    <mergeCell ref="P12:P13"/>
    <mergeCell ref="Q12:Q13"/>
    <mergeCell ref="N14:N16"/>
    <mergeCell ref="O14:O20"/>
    <mergeCell ref="Q14:Q15"/>
    <mergeCell ref="R14:R20"/>
    <mergeCell ref="N17:N20"/>
    <mergeCell ref="Q17:Q20"/>
    <mergeCell ref="R12:R13"/>
    <mergeCell ref="A1:A3"/>
    <mergeCell ref="B1:AA3"/>
    <mergeCell ref="B4:I4"/>
    <mergeCell ref="J4:K7"/>
    <mergeCell ref="L4:O5"/>
    <mergeCell ref="P4:AC7"/>
    <mergeCell ref="AF6:AM6"/>
    <mergeCell ref="B11:B13"/>
    <mergeCell ref="C11:C13"/>
    <mergeCell ref="D11:D13"/>
    <mergeCell ref="E11:E13"/>
    <mergeCell ref="F11:I11"/>
    <mergeCell ref="J11:R11"/>
    <mergeCell ref="J12:J13"/>
    <mergeCell ref="K12:K13"/>
    <mergeCell ref="L12:L13"/>
    <mergeCell ref="M12:M13"/>
    <mergeCell ref="N12:N13"/>
    <mergeCell ref="O12:O13"/>
    <mergeCell ref="T12:T13"/>
    <mergeCell ref="B6:I6"/>
    <mergeCell ref="B7:I7"/>
    <mergeCell ref="W10:Z12"/>
    <mergeCell ref="AB10:AC12"/>
  </mergeCells>
  <conditionalFormatting sqref="I14:I41">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41">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Q35" xr:uid="{00000000-0002-0000-0000-000006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Datos!$J$5:$L$5</xm:f>
          </x14:formula1>
          <xm:sqref>L17 L24 L31 L38</xm:sqref>
        </x14:dataValidation>
        <x14:dataValidation type="list" allowBlank="1" showErrorMessage="1" xr:uid="{00000000-0002-0000-0000-000001000000}">
          <x14:formula1>
            <xm:f>Datos!$J$4:$K$4</xm:f>
          </x14:formula1>
          <xm:sqref>L16 L23 L30 L37</xm:sqref>
        </x14:dataValidation>
        <x14:dataValidation type="list" allowBlank="1" showErrorMessage="1" xr:uid="{00000000-0002-0000-0000-000002000000}">
          <x14:formula1>
            <xm:f>Datos!$J$3:$K$3</xm:f>
          </x14:formula1>
          <xm:sqref>L15 L22 L29 L36</xm:sqref>
        </x14:dataValidation>
        <x14:dataValidation type="list" allowBlank="1" showErrorMessage="1" xr:uid="{00000000-0002-0000-0000-000003000000}">
          <x14:formula1>
            <xm:f>Datos!$B$3:$B$7</xm:f>
          </x14:formula1>
          <xm:sqref>G14 G21 G28 G35</xm:sqref>
        </x14:dataValidation>
        <x14:dataValidation type="list" allowBlank="1" showErrorMessage="1" xr:uid="{00000000-0002-0000-0000-000004000000}">
          <x14:formula1>
            <xm:f>Datos!$J$6:$K$6</xm:f>
          </x14:formula1>
          <xm:sqref>L18 L25 L32 L39</xm:sqref>
        </x14:dataValidation>
        <x14:dataValidation type="list" allowBlank="1" showErrorMessage="1" xr:uid="{00000000-0002-0000-0000-000005000000}">
          <x14:formula1>
            <xm:f>Datos!$J$8:$L$8</xm:f>
          </x14:formula1>
          <xm:sqref>L20 L27 L34 L41</xm:sqref>
        </x14:dataValidation>
        <x14:dataValidation type="list" allowBlank="1" showErrorMessage="1" xr:uid="{00000000-0002-0000-0000-000007000000}">
          <x14:formula1>
            <xm:f>Datos!$A$17:$A$18</xm:f>
          </x14:formula1>
          <xm:sqref>U19 U26 U33 U40</xm:sqref>
        </x14:dataValidation>
        <x14:dataValidation type="list" allowBlank="1" showErrorMessage="1" xr:uid="{00000000-0002-0000-0000-000008000000}">
          <x14:formula1>
            <xm:f>Datos!$A$3:$A$7</xm:f>
          </x14:formula1>
          <xm:sqref>F14 F21 F28 F35</xm:sqref>
        </x14:dataValidation>
        <x14:dataValidation type="list" allowBlank="1" showErrorMessage="1" xr:uid="{00000000-0002-0000-0000-000009000000}">
          <x14:formula1>
            <xm:f>Datos!$J$2:$K$2</xm:f>
          </x14:formula1>
          <xm:sqref>L14 L21 L28 L35</xm:sqref>
        </x14:dataValidation>
        <x14:dataValidation type="list" allowBlank="1" showErrorMessage="1" xr:uid="{00000000-0002-0000-0000-00000A000000}">
          <x14:formula1>
            <xm:f>Datos!$I$14:$I$16</xm:f>
          </x14:formula1>
          <xm:sqref>O14 O21 O28 O35</xm:sqref>
        </x14:dataValidation>
        <x14:dataValidation type="list" allowBlank="1" showErrorMessage="1" xr:uid="{00000000-0002-0000-0000-00000B000000}">
          <x14:formula1>
            <xm:f>Datos!$J$7:$K$7</xm:f>
          </x14:formula1>
          <xm:sqref>L19 L26 L33 L40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87</v>
      </c>
    </row>
    <row r="2" spans="1:12" ht="14.25" customHeight="1" x14ac:dyDescent="0.3">
      <c r="A2" s="3" t="s">
        <v>41</v>
      </c>
      <c r="B2" s="3" t="s">
        <v>42</v>
      </c>
      <c r="D2" s="3" t="s">
        <v>88</v>
      </c>
      <c r="I2" s="54" t="s">
        <v>57</v>
      </c>
      <c r="J2" s="3" t="s">
        <v>58</v>
      </c>
      <c r="K2" s="3" t="s">
        <v>89</v>
      </c>
    </row>
    <row r="3" spans="1:12" ht="14.25" customHeight="1" x14ac:dyDescent="0.3">
      <c r="A3" s="3" t="s">
        <v>90</v>
      </c>
      <c r="B3" s="3" t="s">
        <v>91</v>
      </c>
      <c r="D3" s="3" t="s">
        <v>92</v>
      </c>
      <c r="E3" s="3" t="s">
        <v>93</v>
      </c>
      <c r="I3" s="55" t="s">
        <v>65</v>
      </c>
      <c r="J3" s="3" t="s">
        <v>66</v>
      </c>
      <c r="K3" s="3" t="s">
        <v>94</v>
      </c>
    </row>
    <row r="4" spans="1:12" ht="14.25" customHeight="1" x14ac:dyDescent="0.3">
      <c r="A4" s="3" t="s">
        <v>95</v>
      </c>
      <c r="B4" s="3" t="s">
        <v>96</v>
      </c>
      <c r="D4" s="3" t="s">
        <v>97</v>
      </c>
      <c r="E4" s="3" t="s">
        <v>93</v>
      </c>
      <c r="I4" s="56" t="s">
        <v>67</v>
      </c>
      <c r="J4" s="3" t="s">
        <v>68</v>
      </c>
      <c r="K4" s="3" t="s">
        <v>98</v>
      </c>
    </row>
    <row r="5" spans="1:12" ht="14.25" customHeight="1" x14ac:dyDescent="0.3">
      <c r="A5" s="3" t="s">
        <v>54</v>
      </c>
      <c r="B5" s="3" t="s">
        <v>99</v>
      </c>
      <c r="D5" s="3" t="s">
        <v>100</v>
      </c>
      <c r="E5" s="3" t="s">
        <v>99</v>
      </c>
      <c r="I5" s="55" t="s">
        <v>70</v>
      </c>
      <c r="J5" s="3" t="s">
        <v>71</v>
      </c>
      <c r="K5" s="3" t="s">
        <v>101</v>
      </c>
      <c r="L5" s="3" t="s">
        <v>102</v>
      </c>
    </row>
    <row r="6" spans="1:12" ht="14.25" customHeight="1" x14ac:dyDescent="0.3">
      <c r="A6" s="3" t="s">
        <v>103</v>
      </c>
      <c r="B6" s="3" t="s">
        <v>55</v>
      </c>
      <c r="D6" s="3" t="s">
        <v>104</v>
      </c>
      <c r="E6" s="3" t="s">
        <v>82</v>
      </c>
      <c r="I6" s="55" t="s">
        <v>73</v>
      </c>
      <c r="J6" s="3" t="s">
        <v>74</v>
      </c>
      <c r="K6" s="3" t="s">
        <v>105</v>
      </c>
    </row>
    <row r="7" spans="1:12" ht="14.25" customHeight="1" x14ac:dyDescent="0.3">
      <c r="A7" s="3" t="s">
        <v>106</v>
      </c>
      <c r="B7" s="3" t="s">
        <v>107</v>
      </c>
      <c r="D7" s="3" t="s">
        <v>108</v>
      </c>
      <c r="E7" s="3" t="s">
        <v>109</v>
      </c>
      <c r="I7" s="55" t="s">
        <v>75</v>
      </c>
      <c r="J7" s="57" t="s">
        <v>76</v>
      </c>
      <c r="K7" s="57" t="s">
        <v>110</v>
      </c>
    </row>
    <row r="8" spans="1:12" ht="14.25" customHeight="1" x14ac:dyDescent="0.3">
      <c r="D8" s="3" t="s">
        <v>111</v>
      </c>
      <c r="E8" s="3" t="s">
        <v>93</v>
      </c>
      <c r="I8" s="58" t="s">
        <v>78</v>
      </c>
      <c r="J8" s="3" t="s">
        <v>79</v>
      </c>
      <c r="K8" s="3" t="s">
        <v>112</v>
      </c>
      <c r="L8" s="3" t="s">
        <v>113</v>
      </c>
    </row>
    <row r="9" spans="1:12" ht="14.25" customHeight="1" x14ac:dyDescent="0.3">
      <c r="A9" s="3" t="s">
        <v>114</v>
      </c>
      <c r="D9" s="3" t="s">
        <v>115</v>
      </c>
      <c r="E9" s="3" t="s">
        <v>99</v>
      </c>
    </row>
    <row r="10" spans="1:12" ht="14.25" customHeight="1" x14ac:dyDescent="0.3">
      <c r="D10" s="3" t="s">
        <v>116</v>
      </c>
      <c r="E10" s="3" t="s">
        <v>99</v>
      </c>
    </row>
    <row r="11" spans="1:12" ht="14.25" customHeight="1" x14ac:dyDescent="0.3">
      <c r="A11" s="3" t="s">
        <v>117</v>
      </c>
      <c r="D11" s="3" t="s">
        <v>118</v>
      </c>
      <c r="E11" s="3" t="s">
        <v>82</v>
      </c>
    </row>
    <row r="12" spans="1:12" ht="14.25" customHeight="1" x14ac:dyDescent="0.3">
      <c r="A12" s="3" t="s">
        <v>119</v>
      </c>
      <c r="D12" s="3" t="s">
        <v>120</v>
      </c>
      <c r="E12" s="3" t="s">
        <v>109</v>
      </c>
    </row>
    <row r="13" spans="1:12" ht="14.25" customHeight="1" x14ac:dyDescent="0.3">
      <c r="D13" s="3" t="s">
        <v>121</v>
      </c>
      <c r="E13" s="3" t="s">
        <v>99</v>
      </c>
      <c r="I13" s="3" t="s">
        <v>122</v>
      </c>
    </row>
    <row r="14" spans="1:12" ht="14.25" customHeight="1" x14ac:dyDescent="0.3">
      <c r="D14" s="3" t="s">
        <v>123</v>
      </c>
      <c r="E14" s="3" t="s">
        <v>99</v>
      </c>
      <c r="I14" s="3" t="s">
        <v>124</v>
      </c>
    </row>
    <row r="15" spans="1:12" ht="14.25" customHeight="1" x14ac:dyDescent="0.3">
      <c r="D15" s="3" t="s">
        <v>125</v>
      </c>
      <c r="E15" s="3" t="s">
        <v>99</v>
      </c>
      <c r="I15" s="3" t="s">
        <v>126</v>
      </c>
    </row>
    <row r="16" spans="1:12" ht="14.25" customHeight="1" x14ac:dyDescent="0.3">
      <c r="A16" s="3" t="s">
        <v>72</v>
      </c>
      <c r="D16" s="3" t="s">
        <v>127</v>
      </c>
      <c r="E16" s="3" t="s">
        <v>82</v>
      </c>
      <c r="I16" s="3" t="s">
        <v>128</v>
      </c>
    </row>
    <row r="17" spans="1:5" ht="14.25" customHeight="1" x14ac:dyDescent="0.3">
      <c r="A17" s="3" t="s">
        <v>129</v>
      </c>
      <c r="D17" s="3" t="s">
        <v>130</v>
      </c>
      <c r="E17" s="3" t="s">
        <v>109</v>
      </c>
    </row>
    <row r="18" spans="1:5" ht="14.25" customHeight="1" x14ac:dyDescent="0.3">
      <c r="A18" s="3" t="s">
        <v>77</v>
      </c>
      <c r="D18" s="3" t="s">
        <v>131</v>
      </c>
      <c r="E18" s="3" t="s">
        <v>99</v>
      </c>
    </row>
    <row r="19" spans="1:5" ht="14.25" customHeight="1" x14ac:dyDescent="0.3">
      <c r="D19" s="3" t="s">
        <v>132</v>
      </c>
      <c r="E19" s="3" t="s">
        <v>99</v>
      </c>
    </row>
    <row r="20" spans="1:5" ht="14.25" customHeight="1" x14ac:dyDescent="0.3">
      <c r="D20" s="3" t="s">
        <v>133</v>
      </c>
      <c r="E20" s="3" t="s">
        <v>82</v>
      </c>
    </row>
    <row r="21" spans="1:5" ht="14.25" customHeight="1" x14ac:dyDescent="0.3">
      <c r="D21" s="3" t="s">
        <v>134</v>
      </c>
      <c r="E21" s="3" t="s">
        <v>82</v>
      </c>
    </row>
    <row r="22" spans="1:5" ht="14.25" customHeight="1" x14ac:dyDescent="0.3">
      <c r="D22" s="3" t="s">
        <v>135</v>
      </c>
      <c r="E22" s="3" t="s">
        <v>109</v>
      </c>
    </row>
    <row r="23" spans="1:5" ht="14.25" customHeight="1" x14ac:dyDescent="0.3">
      <c r="D23" s="3" t="s">
        <v>136</v>
      </c>
      <c r="E23" s="3" t="s">
        <v>82</v>
      </c>
    </row>
    <row r="24" spans="1:5" ht="14.25" customHeight="1" x14ac:dyDescent="0.3">
      <c r="D24" s="3" t="s">
        <v>137</v>
      </c>
      <c r="E24" s="3" t="s">
        <v>82</v>
      </c>
    </row>
    <row r="25" spans="1:5" ht="14.25" customHeight="1" x14ac:dyDescent="0.3">
      <c r="D25" s="3" t="s">
        <v>138</v>
      </c>
      <c r="E25" s="3" t="s">
        <v>82</v>
      </c>
    </row>
    <row r="26" spans="1:5" ht="14.25" customHeight="1" x14ac:dyDescent="0.3">
      <c r="D26" s="3" t="s">
        <v>139</v>
      </c>
      <c r="E26" s="3" t="s">
        <v>82</v>
      </c>
    </row>
    <row r="27" spans="1:5" ht="14.25" customHeight="1" x14ac:dyDescent="0.3">
      <c r="D27" s="3" t="s">
        <v>140</v>
      </c>
      <c r="E27" s="3" t="s">
        <v>109</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8" t="s">
        <v>141</v>
      </c>
      <c r="B1" s="139"/>
      <c r="C1" s="140"/>
      <c r="D1" s="3"/>
      <c r="E1" s="3"/>
      <c r="F1" s="3"/>
      <c r="G1" s="3"/>
      <c r="H1" s="3"/>
      <c r="I1" s="3"/>
      <c r="J1" s="3"/>
      <c r="K1" s="3"/>
      <c r="L1" s="3"/>
      <c r="M1" s="3"/>
      <c r="N1" s="3"/>
      <c r="O1" s="3"/>
      <c r="P1" s="3"/>
      <c r="Q1" s="3"/>
      <c r="R1" s="3"/>
      <c r="S1" s="3"/>
      <c r="T1" s="3"/>
      <c r="U1" s="3"/>
      <c r="V1" s="3"/>
      <c r="W1" s="3"/>
      <c r="X1" s="3"/>
      <c r="Y1" s="3"/>
      <c r="Z1" s="3"/>
    </row>
    <row r="2" spans="1:26" ht="24" customHeight="1" x14ac:dyDescent="0.3">
      <c r="A2" s="59" t="s">
        <v>5</v>
      </c>
      <c r="B2" s="141" t="s">
        <v>142</v>
      </c>
      <c r="C2" s="142"/>
      <c r="D2" s="3"/>
      <c r="E2" s="3"/>
      <c r="F2" s="3"/>
      <c r="G2" s="3"/>
      <c r="H2" s="3"/>
      <c r="I2" s="3"/>
      <c r="J2" s="3"/>
      <c r="K2" s="3"/>
      <c r="L2" s="3"/>
      <c r="M2" s="3"/>
      <c r="N2" s="3"/>
      <c r="O2" s="3"/>
      <c r="P2" s="3"/>
      <c r="Q2" s="3"/>
      <c r="R2" s="3"/>
      <c r="S2" s="3"/>
      <c r="T2" s="3"/>
      <c r="U2" s="3"/>
      <c r="V2" s="3"/>
      <c r="W2" s="3"/>
      <c r="X2" s="3"/>
      <c r="Y2" s="3"/>
      <c r="Z2" s="3"/>
    </row>
    <row r="3" spans="1:26" ht="24" customHeight="1" x14ac:dyDescent="0.3">
      <c r="A3" s="59" t="s">
        <v>143</v>
      </c>
      <c r="B3" s="141" t="s">
        <v>144</v>
      </c>
      <c r="C3" s="142"/>
      <c r="D3" s="3"/>
      <c r="E3" s="3"/>
      <c r="F3" s="3"/>
      <c r="G3" s="3"/>
      <c r="H3" s="3"/>
      <c r="I3" s="3"/>
      <c r="J3" s="3"/>
      <c r="K3" s="3"/>
      <c r="L3" s="3"/>
      <c r="M3" s="3"/>
      <c r="N3" s="3"/>
      <c r="O3" s="3"/>
      <c r="P3" s="3"/>
      <c r="Q3" s="3"/>
      <c r="R3" s="3"/>
      <c r="S3" s="3"/>
      <c r="T3" s="3"/>
      <c r="U3" s="3"/>
      <c r="V3" s="3"/>
      <c r="W3" s="3"/>
      <c r="X3" s="3"/>
      <c r="Y3" s="3"/>
      <c r="Z3" s="3"/>
    </row>
    <row r="4" spans="1:26" ht="24" customHeight="1" x14ac:dyDescent="0.3">
      <c r="A4" s="59" t="s">
        <v>145</v>
      </c>
      <c r="B4" s="141" t="s">
        <v>146</v>
      </c>
      <c r="C4" s="142"/>
      <c r="D4" s="3"/>
      <c r="E4" s="3"/>
      <c r="F4" s="3"/>
      <c r="G4" s="3"/>
      <c r="H4" s="3"/>
      <c r="I4" s="3"/>
      <c r="J4" s="3"/>
      <c r="K4" s="3"/>
      <c r="L4" s="3"/>
      <c r="M4" s="3"/>
      <c r="N4" s="3"/>
      <c r="O4" s="3"/>
      <c r="P4" s="3"/>
      <c r="Q4" s="3"/>
      <c r="R4" s="3"/>
      <c r="S4" s="3"/>
      <c r="T4" s="3"/>
      <c r="U4" s="3"/>
      <c r="V4" s="3"/>
      <c r="W4" s="3"/>
      <c r="X4" s="3"/>
      <c r="Y4" s="3"/>
      <c r="Z4" s="3"/>
    </row>
    <row r="5" spans="1:26" ht="24" customHeight="1" x14ac:dyDescent="0.3">
      <c r="A5" s="60" t="s">
        <v>147</v>
      </c>
      <c r="B5" s="143" t="s">
        <v>148</v>
      </c>
      <c r="C5" s="144"/>
      <c r="D5" s="3"/>
      <c r="E5" s="3"/>
      <c r="F5" s="3"/>
      <c r="G5" s="3"/>
      <c r="H5" s="3"/>
      <c r="I5" s="3"/>
      <c r="J5" s="3"/>
      <c r="K5" s="3"/>
      <c r="L5" s="3"/>
      <c r="M5" s="3"/>
      <c r="N5" s="3"/>
      <c r="O5" s="3"/>
      <c r="P5" s="3"/>
      <c r="Q5" s="3"/>
      <c r="R5" s="3"/>
      <c r="S5" s="3"/>
      <c r="T5" s="3"/>
      <c r="U5" s="3"/>
      <c r="V5" s="3"/>
      <c r="W5" s="3"/>
      <c r="X5" s="3"/>
      <c r="Y5" s="3"/>
      <c r="Z5" s="3"/>
    </row>
    <row r="6" spans="1:26" ht="24" customHeight="1" x14ac:dyDescent="0.3">
      <c r="A6" s="60" t="s">
        <v>149</v>
      </c>
      <c r="B6" s="145"/>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60" t="s">
        <v>150</v>
      </c>
      <c r="B7" s="145"/>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60" t="s">
        <v>151</v>
      </c>
      <c r="B8" s="146"/>
      <c r="C8" s="147"/>
      <c r="D8" s="3"/>
      <c r="E8" s="3"/>
      <c r="F8" s="3"/>
      <c r="G8" s="3"/>
      <c r="H8" s="3"/>
      <c r="I8" s="3"/>
      <c r="J8" s="3"/>
      <c r="K8" s="3"/>
      <c r="L8" s="3"/>
      <c r="M8" s="3"/>
      <c r="N8" s="3"/>
      <c r="O8" s="3"/>
      <c r="P8" s="3"/>
      <c r="Q8" s="3"/>
      <c r="R8" s="3"/>
      <c r="S8" s="3"/>
      <c r="T8" s="3"/>
      <c r="U8" s="3"/>
      <c r="V8" s="3"/>
      <c r="W8" s="3"/>
      <c r="X8" s="3"/>
      <c r="Y8" s="3"/>
      <c r="Z8" s="3"/>
    </row>
    <row r="9" spans="1:26" ht="24" customHeight="1" x14ac:dyDescent="0.3">
      <c r="A9" s="60" t="s">
        <v>21</v>
      </c>
      <c r="B9" s="141" t="s">
        <v>152</v>
      </c>
      <c r="C9" s="142"/>
      <c r="D9" s="3"/>
      <c r="E9" s="3"/>
      <c r="F9" s="3"/>
      <c r="G9" s="3"/>
      <c r="H9" s="3"/>
      <c r="I9" s="3"/>
      <c r="J9" s="3"/>
      <c r="K9" s="3"/>
      <c r="L9" s="3"/>
      <c r="M9" s="3"/>
      <c r="N9" s="3"/>
      <c r="O9" s="3"/>
      <c r="P9" s="3"/>
      <c r="Q9" s="3"/>
      <c r="R9" s="3"/>
      <c r="S9" s="3"/>
      <c r="T9" s="3"/>
      <c r="U9" s="3"/>
      <c r="V9" s="3"/>
      <c r="W9" s="3"/>
      <c r="X9" s="3"/>
      <c r="Y9" s="3"/>
      <c r="Z9" s="3"/>
    </row>
    <row r="10" spans="1:26" ht="24" customHeight="1" x14ac:dyDescent="0.3">
      <c r="A10" s="60" t="s">
        <v>22</v>
      </c>
      <c r="B10" s="141" t="s">
        <v>153</v>
      </c>
      <c r="C10" s="142"/>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9" t="s">
        <v>23</v>
      </c>
      <c r="B11" s="148" t="s">
        <v>154</v>
      </c>
      <c r="C11" s="142"/>
      <c r="D11" s="57"/>
      <c r="E11" s="57"/>
      <c r="F11" s="57"/>
      <c r="G11" s="57"/>
      <c r="H11" s="57"/>
      <c r="I11" s="57"/>
      <c r="J11" s="57"/>
      <c r="K11" s="57"/>
      <c r="L11" s="57"/>
      <c r="M11" s="57"/>
      <c r="N11" s="57"/>
      <c r="O11" s="57"/>
      <c r="P11" s="57"/>
      <c r="Q11" s="57"/>
      <c r="R11" s="57"/>
      <c r="S11" s="57"/>
      <c r="T11" s="57"/>
      <c r="U11" s="57"/>
      <c r="V11" s="57"/>
      <c r="W11" s="57"/>
      <c r="X11" s="57"/>
      <c r="Y11" s="57"/>
      <c r="Z11" s="57"/>
    </row>
    <row r="12" spans="1:26" ht="93" customHeight="1" x14ac:dyDescent="0.3">
      <c r="A12" s="59" t="s">
        <v>24</v>
      </c>
      <c r="B12" s="148" t="s">
        <v>155</v>
      </c>
      <c r="C12" s="142"/>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0" t="s">
        <v>25</v>
      </c>
      <c r="B13" s="148" t="s">
        <v>156</v>
      </c>
      <c r="C13" s="142"/>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0" t="s">
        <v>41</v>
      </c>
      <c r="B14" s="148" t="s">
        <v>157</v>
      </c>
      <c r="C14" s="142"/>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0" t="s">
        <v>42</v>
      </c>
      <c r="B15" s="148" t="s">
        <v>158</v>
      </c>
      <c r="C15" s="142"/>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0" t="s">
        <v>43</v>
      </c>
      <c r="B16" s="148" t="s">
        <v>159</v>
      </c>
      <c r="C16" s="142"/>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0" t="s">
        <v>160</v>
      </c>
      <c r="B17" s="148" t="s">
        <v>161</v>
      </c>
      <c r="C17" s="142"/>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0" t="s">
        <v>162</v>
      </c>
      <c r="B18" s="148" t="s">
        <v>163</v>
      </c>
      <c r="C18" s="142"/>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0" t="s">
        <v>34</v>
      </c>
      <c r="B19" s="143" t="s">
        <v>164</v>
      </c>
      <c r="C19" s="144"/>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0" t="s">
        <v>35</v>
      </c>
      <c r="B20" s="145"/>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0" t="s">
        <v>36</v>
      </c>
      <c r="B21" s="145"/>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0" t="s">
        <v>39</v>
      </c>
      <c r="B22" s="141" t="s">
        <v>165</v>
      </c>
      <c r="C22" s="142"/>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9" t="s">
        <v>40</v>
      </c>
      <c r="B23" s="148" t="s">
        <v>166</v>
      </c>
      <c r="C23" s="142"/>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9" t="s">
        <v>72</v>
      </c>
      <c r="B24" s="149" t="s">
        <v>167</v>
      </c>
      <c r="C24" s="142"/>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9" t="s">
        <v>168</v>
      </c>
      <c r="B25" s="148" t="s">
        <v>169</v>
      </c>
      <c r="C25" s="142"/>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1" t="s">
        <v>170</v>
      </c>
      <c r="B26" s="149" t="s">
        <v>171</v>
      </c>
      <c r="C26" s="142"/>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9" t="s">
        <v>172</v>
      </c>
      <c r="B27" s="149" t="s">
        <v>173</v>
      </c>
      <c r="C27" s="142"/>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9" t="s">
        <v>44</v>
      </c>
      <c r="B28" s="149" t="s">
        <v>174</v>
      </c>
      <c r="C28" s="142"/>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9" t="s">
        <v>45</v>
      </c>
      <c r="B29" s="149" t="s">
        <v>175</v>
      </c>
      <c r="C29" s="142"/>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9" t="s">
        <v>46</v>
      </c>
      <c r="B30" s="149" t="s">
        <v>176</v>
      </c>
      <c r="C30" s="142"/>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9" t="s">
        <v>47</v>
      </c>
      <c r="B31" s="149" t="s">
        <v>177</v>
      </c>
      <c r="C31" s="142"/>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9" t="s">
        <v>178</v>
      </c>
      <c r="B32" s="149" t="s">
        <v>179</v>
      </c>
      <c r="C32" s="142"/>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9" t="s">
        <v>180</v>
      </c>
      <c r="B33" s="149" t="s">
        <v>181</v>
      </c>
      <c r="C33" s="142"/>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2"/>
      <c r="B34" s="63"/>
      <c r="C34" s="6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2"/>
      <c r="B35" s="63"/>
      <c r="C35" s="6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2"/>
      <c r="B36" s="63"/>
      <c r="C36" s="6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2"/>
      <c r="B37" s="63"/>
      <c r="C37" s="6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2"/>
      <c r="B38" s="63"/>
      <c r="C38" s="6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2"/>
      <c r="B39" s="63"/>
      <c r="C39" s="6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2"/>
      <c r="B40" s="63"/>
      <c r="C40" s="6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2"/>
      <c r="B41" s="63"/>
      <c r="C41" s="6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2"/>
      <c r="B42" s="63"/>
      <c r="C42" s="6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2"/>
      <c r="B43" s="63"/>
      <c r="C43" s="6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2"/>
      <c r="B44" s="63"/>
      <c r="C44" s="6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2"/>
      <c r="B45" s="63"/>
      <c r="C45" s="6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2"/>
      <c r="B46" s="63"/>
      <c r="C46" s="6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2"/>
      <c r="B47" s="63"/>
      <c r="C47" s="6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2"/>
      <c r="B48" s="63"/>
      <c r="C48" s="6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2"/>
      <c r="B49" s="63"/>
      <c r="C49" s="6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2"/>
      <c r="B50" s="63"/>
      <c r="C50" s="6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2"/>
      <c r="B51" s="63"/>
      <c r="C51" s="6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2"/>
      <c r="B52" s="63"/>
      <c r="C52" s="6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2"/>
      <c r="B53" s="63"/>
      <c r="C53" s="6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2"/>
      <c r="B54" s="63"/>
      <c r="C54" s="6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2"/>
      <c r="B55" s="63"/>
      <c r="C55" s="6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2"/>
      <c r="B56" s="63"/>
      <c r="C56" s="6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2"/>
      <c r="B57" s="63"/>
      <c r="C57" s="6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2"/>
      <c r="B58" s="63"/>
      <c r="C58" s="6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2"/>
      <c r="B59" s="63"/>
      <c r="C59" s="6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2"/>
      <c r="B60" s="63"/>
      <c r="C60" s="6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2"/>
      <c r="B61" s="63"/>
      <c r="C61" s="6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2"/>
      <c r="B62" s="63"/>
      <c r="C62" s="6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2"/>
      <c r="B63" s="63"/>
      <c r="C63" s="6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2"/>
      <c r="B64" s="63"/>
      <c r="C64" s="6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2"/>
      <c r="B65" s="63"/>
      <c r="C65" s="6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2"/>
      <c r="B66" s="63"/>
      <c r="C66" s="6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2"/>
      <c r="B67" s="63"/>
      <c r="C67" s="6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2"/>
      <c r="B68" s="63"/>
      <c r="C68" s="6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2"/>
      <c r="B69" s="63"/>
      <c r="C69" s="6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2"/>
      <c r="B70" s="63"/>
      <c r="C70" s="6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2"/>
      <c r="B71" s="63"/>
      <c r="C71" s="6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2"/>
      <c r="B72" s="63"/>
      <c r="C72" s="6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2"/>
      <c r="B73" s="63"/>
      <c r="C73" s="6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2"/>
      <c r="B74" s="63"/>
      <c r="C74" s="6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2"/>
      <c r="B75" s="63"/>
      <c r="C75" s="6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2"/>
      <c r="B76" s="63"/>
      <c r="C76" s="6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2"/>
      <c r="B77" s="63"/>
      <c r="C77" s="6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2"/>
      <c r="B78" s="63"/>
      <c r="C78" s="6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2"/>
      <c r="B79" s="63"/>
      <c r="C79" s="6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2"/>
      <c r="B80" s="63"/>
      <c r="C80" s="6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2"/>
      <c r="B81" s="63"/>
      <c r="C81" s="6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2"/>
      <c r="B82" s="63"/>
      <c r="C82" s="6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2"/>
      <c r="B83" s="63"/>
      <c r="C83" s="6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2"/>
      <c r="B84" s="63"/>
      <c r="C84" s="6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2"/>
      <c r="B85" s="63"/>
      <c r="C85" s="6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2"/>
      <c r="B86" s="63"/>
      <c r="C86" s="6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2"/>
      <c r="B87" s="63"/>
      <c r="C87" s="6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2"/>
      <c r="B88" s="63"/>
      <c r="C88" s="6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2"/>
      <c r="B89" s="63"/>
      <c r="C89" s="6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2"/>
      <c r="B90" s="63"/>
      <c r="C90" s="6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2"/>
      <c r="B91" s="63"/>
      <c r="C91" s="6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2"/>
      <c r="B92" s="63"/>
      <c r="C92" s="6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2"/>
      <c r="B93" s="63"/>
      <c r="C93" s="6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2"/>
      <c r="B94" s="63"/>
      <c r="C94" s="6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2"/>
      <c r="B95" s="63"/>
      <c r="C95" s="6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2"/>
      <c r="B96" s="63"/>
      <c r="C96" s="6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2"/>
      <c r="B97" s="63"/>
      <c r="C97" s="6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2"/>
      <c r="B98" s="63"/>
      <c r="C98" s="6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2"/>
      <c r="B99" s="63"/>
      <c r="C99" s="6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2"/>
      <c r="B100" s="63"/>
      <c r="C100" s="6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2"/>
      <c r="B101" s="63"/>
      <c r="C101" s="6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2"/>
      <c r="B102" s="63"/>
      <c r="C102" s="6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2"/>
      <c r="B103" s="63"/>
      <c r="C103" s="6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2"/>
      <c r="B104" s="63"/>
      <c r="C104" s="6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2"/>
      <c r="B105" s="63"/>
      <c r="C105" s="6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2"/>
      <c r="B106" s="63"/>
      <c r="C106" s="6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2"/>
      <c r="B107" s="63"/>
      <c r="C107" s="6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2"/>
      <c r="B108" s="63"/>
      <c r="C108" s="6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2"/>
      <c r="B109" s="63"/>
      <c r="C109" s="6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2"/>
      <c r="B110" s="63"/>
      <c r="C110" s="6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2"/>
      <c r="B111" s="63"/>
      <c r="C111" s="6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2"/>
      <c r="B112" s="63"/>
      <c r="C112" s="6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2"/>
      <c r="B113" s="63"/>
      <c r="C113" s="6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2"/>
      <c r="B114" s="63"/>
      <c r="C114" s="6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2"/>
      <c r="B115" s="63"/>
      <c r="C115" s="6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2"/>
      <c r="B116" s="63"/>
      <c r="C116" s="6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2"/>
      <c r="B117" s="63"/>
      <c r="C117" s="6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2"/>
      <c r="B118" s="63"/>
      <c r="C118" s="6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2"/>
      <c r="B119" s="63"/>
      <c r="C119" s="6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2"/>
      <c r="B120" s="63"/>
      <c r="C120" s="6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2"/>
      <c r="B121" s="63"/>
      <c r="C121" s="6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2"/>
      <c r="B122" s="63"/>
      <c r="C122" s="6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2"/>
      <c r="B123" s="63"/>
      <c r="C123" s="6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2"/>
      <c r="B124" s="63"/>
      <c r="C124" s="6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2"/>
      <c r="B125" s="63"/>
      <c r="C125" s="6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2"/>
      <c r="B126" s="63"/>
      <c r="C126" s="6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2"/>
      <c r="B127" s="63"/>
      <c r="C127" s="6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2"/>
      <c r="B128" s="63"/>
      <c r="C128" s="6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2"/>
      <c r="B129" s="63"/>
      <c r="C129" s="6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2"/>
      <c r="B130" s="63"/>
      <c r="C130" s="6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2"/>
      <c r="B131" s="63"/>
      <c r="C131" s="6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2"/>
      <c r="B132" s="63"/>
      <c r="C132" s="6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2"/>
      <c r="B133" s="63"/>
      <c r="C133" s="6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2"/>
      <c r="B134" s="63"/>
      <c r="C134" s="6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2"/>
      <c r="B135" s="63"/>
      <c r="C135" s="6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2"/>
      <c r="B136" s="63"/>
      <c r="C136" s="6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2"/>
      <c r="B137" s="63"/>
      <c r="C137" s="6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2"/>
      <c r="B138" s="63"/>
      <c r="C138" s="6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2"/>
      <c r="B139" s="63"/>
      <c r="C139" s="6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2"/>
      <c r="B140" s="63"/>
      <c r="C140" s="6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2"/>
      <c r="B141" s="63"/>
      <c r="C141" s="6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2"/>
      <c r="B142" s="63"/>
      <c r="C142" s="6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2"/>
      <c r="B143" s="63"/>
      <c r="C143" s="6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2"/>
      <c r="B144" s="63"/>
      <c r="C144" s="6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2"/>
      <c r="B145" s="63"/>
      <c r="C145" s="6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2"/>
      <c r="B146" s="63"/>
      <c r="C146" s="6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2"/>
      <c r="B147" s="63"/>
      <c r="C147" s="6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2"/>
      <c r="B148" s="63"/>
      <c r="C148" s="6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2"/>
      <c r="B149" s="63"/>
      <c r="C149" s="6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2"/>
      <c r="B150" s="63"/>
      <c r="C150" s="6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2"/>
      <c r="B151" s="63"/>
      <c r="C151" s="6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2"/>
      <c r="B152" s="63"/>
      <c r="C152" s="6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2"/>
      <c r="B153" s="63"/>
      <c r="C153" s="6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2"/>
      <c r="B154" s="63"/>
      <c r="C154" s="6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2"/>
      <c r="B155" s="63"/>
      <c r="C155" s="6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2"/>
      <c r="B156" s="63"/>
      <c r="C156" s="6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2"/>
      <c r="B157" s="63"/>
      <c r="C157" s="6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2"/>
      <c r="B158" s="63"/>
      <c r="C158" s="6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2"/>
      <c r="B159" s="63"/>
      <c r="C159" s="6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2"/>
      <c r="B160" s="63"/>
      <c r="C160" s="6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2"/>
      <c r="B161" s="63"/>
      <c r="C161" s="6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2"/>
      <c r="B162" s="63"/>
      <c r="C162" s="6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2"/>
      <c r="B163" s="63"/>
      <c r="C163" s="6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2"/>
      <c r="B164" s="63"/>
      <c r="C164" s="6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2"/>
      <c r="B165" s="63"/>
      <c r="C165" s="6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2"/>
      <c r="B166" s="63"/>
      <c r="C166" s="6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2"/>
      <c r="B167" s="63"/>
      <c r="C167" s="6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2"/>
      <c r="B168" s="63"/>
      <c r="C168" s="6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2"/>
      <c r="B169" s="63"/>
      <c r="C169" s="6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2"/>
      <c r="B170" s="63"/>
      <c r="C170" s="6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2"/>
      <c r="B171" s="63"/>
      <c r="C171" s="6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2"/>
      <c r="B172" s="63"/>
      <c r="C172" s="6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2"/>
      <c r="B173" s="63"/>
      <c r="C173" s="6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2"/>
      <c r="B174" s="63"/>
      <c r="C174" s="6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2"/>
      <c r="B175" s="63"/>
      <c r="C175" s="6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2"/>
      <c r="B176" s="63"/>
      <c r="C176" s="6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2"/>
      <c r="B177" s="63"/>
      <c r="C177" s="6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2"/>
      <c r="B178" s="63"/>
      <c r="C178" s="6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2"/>
      <c r="B179" s="63"/>
      <c r="C179" s="6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2"/>
      <c r="B180" s="63"/>
      <c r="C180" s="6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2"/>
      <c r="B181" s="63"/>
      <c r="C181" s="6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2"/>
      <c r="B182" s="63"/>
      <c r="C182" s="6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2"/>
      <c r="B183" s="63"/>
      <c r="C183" s="6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2"/>
      <c r="B184" s="63"/>
      <c r="C184" s="6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2"/>
      <c r="B185" s="63"/>
      <c r="C185" s="6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2"/>
      <c r="B186" s="63"/>
      <c r="C186" s="6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2"/>
      <c r="B187" s="63"/>
      <c r="C187" s="6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2"/>
      <c r="B188" s="63"/>
      <c r="C188" s="6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2"/>
      <c r="B189" s="63"/>
      <c r="C189" s="6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2"/>
      <c r="B190" s="63"/>
      <c r="C190" s="6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2"/>
      <c r="B191" s="63"/>
      <c r="C191" s="6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2"/>
      <c r="B192" s="63"/>
      <c r="C192" s="6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2"/>
      <c r="B193" s="63"/>
      <c r="C193" s="6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2"/>
      <c r="B194" s="63"/>
      <c r="C194" s="6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2"/>
      <c r="B195" s="63"/>
      <c r="C195" s="6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2"/>
      <c r="B196" s="63"/>
      <c r="C196" s="6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2"/>
      <c r="B197" s="63"/>
      <c r="C197" s="6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2"/>
      <c r="B198" s="63"/>
      <c r="C198" s="6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2"/>
      <c r="B199" s="63"/>
      <c r="C199" s="6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2"/>
      <c r="B200" s="63"/>
      <c r="C200" s="6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2"/>
      <c r="B201" s="63"/>
      <c r="C201" s="6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2"/>
      <c r="B202" s="63"/>
      <c r="C202" s="6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2"/>
      <c r="B203" s="63"/>
      <c r="C203" s="6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2"/>
      <c r="B204" s="63"/>
      <c r="C204" s="6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2"/>
      <c r="B205" s="63"/>
      <c r="C205" s="6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2"/>
      <c r="B206" s="63"/>
      <c r="C206" s="6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2"/>
      <c r="B207" s="63"/>
      <c r="C207" s="6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2"/>
      <c r="B208" s="63"/>
      <c r="C208" s="6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2"/>
      <c r="B209" s="63"/>
      <c r="C209" s="6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2"/>
      <c r="B210" s="63"/>
      <c r="C210" s="6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2"/>
      <c r="B211" s="63"/>
      <c r="C211" s="6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2"/>
      <c r="B212" s="63"/>
      <c r="C212" s="6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2"/>
      <c r="B213" s="63"/>
      <c r="C213" s="6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2"/>
      <c r="B214" s="63"/>
      <c r="C214" s="6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2"/>
      <c r="B215" s="63"/>
      <c r="C215" s="6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2"/>
      <c r="B216" s="63"/>
      <c r="C216" s="6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2"/>
      <c r="B217" s="63"/>
      <c r="C217" s="6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2"/>
      <c r="B218" s="63"/>
      <c r="C218" s="6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2"/>
      <c r="B219" s="63"/>
      <c r="C219" s="6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2"/>
      <c r="B220" s="63"/>
      <c r="C220" s="6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2"/>
      <c r="B221" s="63"/>
      <c r="C221" s="6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2"/>
      <c r="B222" s="63"/>
      <c r="C222" s="6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2"/>
      <c r="B223" s="63"/>
      <c r="C223" s="6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2"/>
      <c r="B224" s="63"/>
      <c r="C224" s="6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2"/>
      <c r="B225" s="63"/>
      <c r="C225" s="6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2"/>
      <c r="B226" s="63"/>
      <c r="C226" s="6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2"/>
      <c r="B227" s="63"/>
      <c r="C227" s="6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2"/>
      <c r="B228" s="63"/>
      <c r="C228" s="6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2"/>
      <c r="B229" s="63"/>
      <c r="C229" s="6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2"/>
      <c r="B230" s="63"/>
      <c r="C230" s="6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2"/>
      <c r="B231" s="63"/>
      <c r="C231" s="6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2"/>
      <c r="B232" s="63"/>
      <c r="C232" s="6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2"/>
      <c r="B233" s="63"/>
      <c r="C233" s="6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182</v>
      </c>
      <c r="B1" s="150" t="s">
        <v>183</v>
      </c>
      <c r="C1" s="93"/>
      <c r="D1" s="93"/>
      <c r="E1" s="93"/>
      <c r="F1" s="94"/>
      <c r="G1" s="156" t="s">
        <v>184</v>
      </c>
      <c r="H1" s="94"/>
      <c r="I1" s="3"/>
      <c r="J1" s="3"/>
      <c r="K1" s="3"/>
      <c r="L1" s="3"/>
      <c r="M1" s="3"/>
      <c r="N1" s="3"/>
      <c r="O1" s="3"/>
      <c r="P1" s="3"/>
      <c r="Q1" s="3"/>
      <c r="R1" s="3"/>
      <c r="S1" s="3"/>
      <c r="T1" s="3"/>
      <c r="U1" s="3"/>
      <c r="V1" s="3"/>
      <c r="W1" s="3"/>
      <c r="X1" s="3"/>
      <c r="Y1" s="3"/>
      <c r="Z1" s="3"/>
    </row>
    <row r="2" spans="1:26" ht="14.25" customHeight="1" x14ac:dyDescent="0.3">
      <c r="A2" s="66">
        <v>1</v>
      </c>
      <c r="B2" s="151" t="s">
        <v>185</v>
      </c>
      <c r="C2" s="93"/>
      <c r="D2" s="93"/>
      <c r="E2" s="93"/>
      <c r="F2" s="94"/>
      <c r="G2" s="66"/>
      <c r="H2" s="66"/>
      <c r="I2" s="3"/>
      <c r="J2" s="3"/>
      <c r="K2" s="3"/>
      <c r="L2" s="3"/>
      <c r="M2" s="3"/>
      <c r="N2" s="3"/>
      <c r="O2" s="3"/>
      <c r="P2" s="3"/>
      <c r="Q2" s="3"/>
      <c r="R2" s="3">
        <v>1</v>
      </c>
      <c r="S2" s="3">
        <v>1</v>
      </c>
      <c r="T2" s="3"/>
      <c r="U2" s="3"/>
      <c r="V2" s="3"/>
      <c r="W2" s="3"/>
      <c r="X2" s="3"/>
      <c r="Y2" s="3"/>
      <c r="Z2" s="3"/>
    </row>
    <row r="3" spans="1:26" ht="14.25" customHeight="1" x14ac:dyDescent="0.3">
      <c r="A3" s="66">
        <v>2</v>
      </c>
      <c r="B3" s="151" t="s">
        <v>186</v>
      </c>
      <c r="C3" s="93"/>
      <c r="D3" s="93"/>
      <c r="E3" s="93"/>
      <c r="F3" s="94"/>
      <c r="G3" s="66"/>
      <c r="H3" s="66"/>
      <c r="I3" s="3"/>
      <c r="J3" s="3"/>
      <c r="K3" s="3"/>
      <c r="L3" s="3"/>
      <c r="M3" s="3"/>
      <c r="N3" s="3"/>
      <c r="O3" s="3"/>
      <c r="P3" s="3"/>
      <c r="Q3" s="3"/>
      <c r="R3" s="3">
        <v>1</v>
      </c>
      <c r="S3" s="3">
        <v>1</v>
      </c>
      <c r="T3" s="3"/>
      <c r="U3" s="3"/>
      <c r="V3" s="3"/>
      <c r="W3" s="3"/>
      <c r="X3" s="3"/>
      <c r="Y3" s="3"/>
      <c r="Z3" s="3"/>
    </row>
    <row r="4" spans="1:26" ht="14.25" customHeight="1" x14ac:dyDescent="0.3">
      <c r="A4" s="66">
        <v>3</v>
      </c>
      <c r="B4" s="151" t="s">
        <v>187</v>
      </c>
      <c r="C4" s="93"/>
      <c r="D4" s="93"/>
      <c r="E4" s="93"/>
      <c r="F4" s="94"/>
      <c r="G4" s="66"/>
      <c r="H4" s="66"/>
      <c r="I4" s="3"/>
      <c r="J4" s="3"/>
      <c r="K4" s="3"/>
      <c r="L4" s="3"/>
      <c r="M4" s="3"/>
      <c r="N4" s="3"/>
      <c r="O4" s="3"/>
      <c r="P4" s="3"/>
      <c r="Q4" s="3"/>
      <c r="R4" s="3">
        <v>1</v>
      </c>
      <c r="S4" s="3">
        <v>1</v>
      </c>
      <c r="T4" s="3"/>
      <c r="U4" s="3"/>
      <c r="V4" s="3"/>
      <c r="W4" s="3"/>
      <c r="X4" s="3"/>
      <c r="Y4" s="3"/>
      <c r="Z4" s="3"/>
    </row>
    <row r="5" spans="1:26" ht="14.25" customHeight="1" x14ac:dyDescent="0.3">
      <c r="A5" s="66">
        <v>4</v>
      </c>
      <c r="B5" s="151" t="s">
        <v>188</v>
      </c>
      <c r="C5" s="93"/>
      <c r="D5" s="93"/>
      <c r="E5" s="93"/>
      <c r="F5" s="94"/>
      <c r="G5" s="66"/>
      <c r="H5" s="66"/>
      <c r="I5" s="3"/>
      <c r="J5" s="3"/>
      <c r="K5" s="3"/>
      <c r="L5" s="3"/>
      <c r="M5" s="3"/>
      <c r="N5" s="3"/>
      <c r="O5" s="3"/>
      <c r="P5" s="3"/>
      <c r="Q5" s="3"/>
      <c r="R5" s="3">
        <v>1</v>
      </c>
      <c r="S5" s="3">
        <v>1</v>
      </c>
      <c r="T5" s="3"/>
      <c r="U5" s="3"/>
      <c r="V5" s="3"/>
      <c r="W5" s="3"/>
      <c r="X5" s="3"/>
      <c r="Y5" s="3"/>
      <c r="Z5" s="3"/>
    </row>
    <row r="6" spans="1:26" ht="14.25" customHeight="1" x14ac:dyDescent="0.3">
      <c r="A6" s="66">
        <v>5</v>
      </c>
      <c r="B6" s="151" t="s">
        <v>189</v>
      </c>
      <c r="C6" s="93"/>
      <c r="D6" s="93"/>
      <c r="E6" s="93"/>
      <c r="F6" s="94"/>
      <c r="G6" s="66"/>
      <c r="H6" s="66"/>
      <c r="I6" s="3"/>
      <c r="J6" s="3"/>
      <c r="K6" s="3"/>
      <c r="L6" s="3"/>
      <c r="M6" s="3"/>
      <c r="N6" s="3"/>
      <c r="O6" s="3"/>
      <c r="P6" s="3"/>
      <c r="Q6" s="3"/>
      <c r="R6" s="3">
        <v>1</v>
      </c>
      <c r="S6" s="3">
        <v>1</v>
      </c>
      <c r="T6" s="3"/>
      <c r="U6" s="3"/>
      <c r="V6" s="3"/>
      <c r="W6" s="3"/>
      <c r="X6" s="3"/>
      <c r="Y6" s="3"/>
      <c r="Z6" s="3"/>
    </row>
    <row r="7" spans="1:26" ht="14.25" customHeight="1" x14ac:dyDescent="0.3">
      <c r="A7" s="66">
        <v>6</v>
      </c>
      <c r="B7" s="151" t="s">
        <v>190</v>
      </c>
      <c r="C7" s="93"/>
      <c r="D7" s="93"/>
      <c r="E7" s="93"/>
      <c r="F7" s="94"/>
      <c r="G7" s="66"/>
      <c r="H7" s="66"/>
      <c r="I7" s="3"/>
      <c r="J7" s="3"/>
      <c r="K7" s="3"/>
      <c r="L7" s="3"/>
      <c r="M7" s="3"/>
      <c r="N7" s="3"/>
      <c r="O7" s="3"/>
      <c r="P7" s="3"/>
      <c r="Q7" s="3"/>
      <c r="R7" s="3">
        <v>1</v>
      </c>
      <c r="S7" s="3">
        <v>1</v>
      </c>
      <c r="T7" s="3"/>
      <c r="U7" s="3"/>
      <c r="V7" s="3"/>
      <c r="W7" s="3"/>
      <c r="X7" s="3"/>
      <c r="Y7" s="3"/>
      <c r="Z7" s="3"/>
    </row>
    <row r="8" spans="1:26" ht="14.25" customHeight="1" x14ac:dyDescent="0.3">
      <c r="A8" s="66">
        <v>7</v>
      </c>
      <c r="B8" s="151" t="s">
        <v>191</v>
      </c>
      <c r="C8" s="93"/>
      <c r="D8" s="93"/>
      <c r="E8" s="93"/>
      <c r="F8" s="94"/>
      <c r="G8" s="66"/>
      <c r="H8" s="66"/>
      <c r="I8" s="3"/>
      <c r="J8" s="3"/>
      <c r="K8" s="3"/>
      <c r="L8" s="3"/>
      <c r="M8" s="3"/>
      <c r="N8" s="3"/>
      <c r="O8" s="3"/>
      <c r="P8" s="3"/>
      <c r="Q8" s="3"/>
      <c r="R8" s="3">
        <v>1</v>
      </c>
      <c r="S8" s="3">
        <v>1</v>
      </c>
      <c r="T8" s="3"/>
      <c r="U8" s="3"/>
      <c r="V8" s="3"/>
      <c r="W8" s="3"/>
      <c r="X8" s="3"/>
      <c r="Y8" s="3"/>
      <c r="Z8" s="3"/>
    </row>
    <row r="9" spans="1:26" ht="30" customHeight="1" x14ac:dyDescent="0.3">
      <c r="A9" s="66">
        <v>8</v>
      </c>
      <c r="B9" s="152" t="s">
        <v>192</v>
      </c>
      <c r="C9" s="93"/>
      <c r="D9" s="93"/>
      <c r="E9" s="93"/>
      <c r="F9" s="94"/>
      <c r="G9" s="66"/>
      <c r="H9" s="66"/>
      <c r="I9" s="3"/>
      <c r="J9" s="3"/>
      <c r="K9" s="3"/>
      <c r="L9" s="3"/>
      <c r="M9" s="3"/>
      <c r="N9" s="3"/>
      <c r="O9" s="3"/>
      <c r="P9" s="3"/>
      <c r="Q9" s="3"/>
      <c r="R9" s="3">
        <v>1</v>
      </c>
      <c r="S9" s="3">
        <v>1</v>
      </c>
      <c r="T9" s="3"/>
      <c r="U9" s="3"/>
      <c r="V9" s="3"/>
      <c r="W9" s="3"/>
      <c r="X9" s="3"/>
      <c r="Y9" s="3"/>
      <c r="Z9" s="3"/>
    </row>
    <row r="10" spans="1:26" ht="14.25" customHeight="1" x14ac:dyDescent="0.3">
      <c r="A10" s="66">
        <v>9</v>
      </c>
      <c r="B10" s="151" t="s">
        <v>193</v>
      </c>
      <c r="C10" s="93"/>
      <c r="D10" s="93"/>
      <c r="E10" s="93"/>
      <c r="F10" s="94"/>
      <c r="G10" s="66"/>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51" t="s">
        <v>194</v>
      </c>
      <c r="C11" s="93"/>
      <c r="D11" s="93"/>
      <c r="E11" s="93"/>
      <c r="F11" s="94"/>
      <c r="G11" s="66"/>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51" t="s">
        <v>195</v>
      </c>
      <c r="C12" s="93"/>
      <c r="D12" s="93"/>
      <c r="E12" s="93"/>
      <c r="F12" s="94"/>
      <c r="G12" s="66"/>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51" t="s">
        <v>196</v>
      </c>
      <c r="C13" s="93"/>
      <c r="D13" s="93"/>
      <c r="E13" s="93"/>
      <c r="F13" s="94"/>
      <c r="G13" s="66"/>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51" t="s">
        <v>197</v>
      </c>
      <c r="C14" s="93"/>
      <c r="D14" s="93"/>
      <c r="E14" s="93"/>
      <c r="F14" s="94"/>
      <c r="G14" s="66"/>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51" t="s">
        <v>198</v>
      </c>
      <c r="C15" s="93"/>
      <c r="D15" s="93"/>
      <c r="E15" s="93"/>
      <c r="F15" s="94"/>
      <c r="G15" s="66"/>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51" t="s">
        <v>199</v>
      </c>
      <c r="C16" s="93"/>
      <c r="D16" s="93"/>
      <c r="E16" s="93"/>
      <c r="F16" s="94"/>
      <c r="G16" s="66"/>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51" t="s">
        <v>200</v>
      </c>
      <c r="C17" s="93"/>
      <c r="D17" s="93"/>
      <c r="E17" s="93"/>
      <c r="F17" s="94"/>
      <c r="G17" s="66"/>
      <c r="H17" s="66"/>
      <c r="I17" s="3"/>
      <c r="J17" s="3"/>
      <c r="K17" s="3"/>
      <c r="L17" s="3"/>
      <c r="M17" s="3"/>
      <c r="N17" s="3"/>
      <c r="O17" s="3"/>
      <c r="P17" s="3"/>
      <c r="Q17" s="3"/>
      <c r="R17" s="3">
        <v>1</v>
      </c>
      <c r="S17" s="3">
        <v>1</v>
      </c>
      <c r="T17" s="3"/>
      <c r="U17" s="3"/>
      <c r="V17" s="3"/>
      <c r="W17" s="3"/>
      <c r="X17" s="3"/>
      <c r="Y17" s="3"/>
      <c r="Z17" s="3"/>
    </row>
    <row r="18" spans="1:26" ht="14.25" customHeight="1" x14ac:dyDescent="0.3">
      <c r="A18" s="66">
        <v>17</v>
      </c>
      <c r="B18" s="151" t="s">
        <v>201</v>
      </c>
      <c r="C18" s="93"/>
      <c r="D18" s="93"/>
      <c r="E18" s="93"/>
      <c r="F18" s="94"/>
      <c r="G18" s="66"/>
      <c r="H18" s="66"/>
      <c r="I18" s="3"/>
      <c r="J18" s="3"/>
      <c r="K18" s="3"/>
      <c r="L18" s="3"/>
      <c r="M18" s="3"/>
      <c r="N18" s="3"/>
      <c r="O18" s="3"/>
      <c r="P18" s="3"/>
      <c r="Q18" s="3"/>
      <c r="R18" s="3">
        <v>1</v>
      </c>
      <c r="S18" s="3">
        <v>1</v>
      </c>
      <c r="T18" s="3"/>
      <c r="U18" s="3"/>
      <c r="V18" s="3"/>
      <c r="W18" s="3"/>
      <c r="X18" s="3"/>
      <c r="Y18" s="3"/>
      <c r="Z18" s="3"/>
    </row>
    <row r="19" spans="1:26" ht="14.25" customHeight="1" x14ac:dyDescent="0.3">
      <c r="A19" s="66">
        <v>18</v>
      </c>
      <c r="B19" s="151" t="s">
        <v>202</v>
      </c>
      <c r="C19" s="93"/>
      <c r="D19" s="93"/>
      <c r="E19" s="93"/>
      <c r="F19" s="94"/>
      <c r="G19" s="66"/>
      <c r="H19" s="66"/>
      <c r="I19" s="3"/>
      <c r="J19" s="3"/>
      <c r="K19" s="3"/>
      <c r="L19" s="3"/>
      <c r="M19" s="3"/>
      <c r="N19" s="3"/>
      <c r="O19" s="3"/>
      <c r="P19" s="3"/>
      <c r="Q19" s="3"/>
      <c r="R19" s="3">
        <v>1</v>
      </c>
      <c r="S19" s="3">
        <v>1</v>
      </c>
      <c r="T19" s="3"/>
      <c r="U19" s="3"/>
      <c r="V19" s="3"/>
      <c r="W19" s="3"/>
      <c r="X19" s="3"/>
      <c r="Y19" s="3"/>
      <c r="Z19" s="3"/>
    </row>
    <row r="20" spans="1:26" ht="14.25" customHeight="1" x14ac:dyDescent="0.3">
      <c r="A20" s="66">
        <v>19</v>
      </c>
      <c r="B20" s="151" t="s">
        <v>203</v>
      </c>
      <c r="C20" s="93"/>
      <c r="D20" s="93"/>
      <c r="E20" s="93"/>
      <c r="F20" s="94"/>
      <c r="G20" s="66"/>
      <c r="H20" s="66"/>
      <c r="I20" s="3"/>
      <c r="J20" s="3"/>
      <c r="K20" s="3"/>
      <c r="L20" s="3"/>
      <c r="M20" s="3"/>
      <c r="N20" s="3"/>
      <c r="O20" s="3"/>
      <c r="P20" s="3"/>
      <c r="Q20" s="3"/>
      <c r="R20" s="3">
        <v>1</v>
      </c>
      <c r="S20" s="3">
        <v>1</v>
      </c>
      <c r="T20" s="3"/>
      <c r="U20" s="3"/>
      <c r="V20" s="3"/>
      <c r="W20" s="3"/>
      <c r="X20" s="3"/>
      <c r="Y20" s="3"/>
      <c r="Z20" s="3"/>
    </row>
    <row r="21" spans="1:26" ht="14.25" customHeight="1" x14ac:dyDescent="0.3">
      <c r="A21" s="153" t="s">
        <v>204</v>
      </c>
      <c r="B21" s="154"/>
      <c r="C21" s="154"/>
      <c r="D21" s="154"/>
      <c r="E21" s="154"/>
      <c r="F21" s="155"/>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3" t="s">
        <v>205</v>
      </c>
      <c r="B22" s="154"/>
      <c r="C22" s="154"/>
      <c r="D22" s="154"/>
      <c r="E22" s="154"/>
      <c r="F22" s="155"/>
      <c r="G22" s="3"/>
      <c r="H22" s="3"/>
      <c r="I22" s="3"/>
      <c r="J22" s="3"/>
      <c r="K22" s="3"/>
      <c r="L22" s="3"/>
      <c r="M22" s="3"/>
      <c r="N22" s="3"/>
      <c r="O22" s="3"/>
      <c r="P22" s="3"/>
      <c r="Q22" s="3"/>
      <c r="R22" s="3"/>
      <c r="S22" s="3"/>
      <c r="T22" s="3"/>
      <c r="U22" s="3"/>
      <c r="V22" s="3"/>
      <c r="W22" s="3"/>
      <c r="X22" s="3"/>
      <c r="Y22" s="3"/>
      <c r="Z22" s="3"/>
    </row>
    <row r="23" spans="1:26" ht="14.25" customHeight="1" x14ac:dyDescent="0.3">
      <c r="A23" s="153" t="s">
        <v>206</v>
      </c>
      <c r="B23" s="154"/>
      <c r="C23" s="154"/>
      <c r="D23" s="154"/>
      <c r="E23" s="154"/>
      <c r="F23" s="155"/>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182</v>
      </c>
      <c r="B27" s="150" t="s">
        <v>183</v>
      </c>
      <c r="C27" s="93"/>
      <c r="D27" s="93"/>
      <c r="E27" s="93"/>
      <c r="F27" s="94"/>
      <c r="G27" s="156" t="s">
        <v>184</v>
      </c>
      <c r="H27" s="94"/>
      <c r="I27" s="3"/>
      <c r="J27" s="3"/>
      <c r="K27" s="3"/>
      <c r="L27" s="3"/>
      <c r="M27" s="3"/>
      <c r="N27" s="3"/>
      <c r="O27" s="3"/>
      <c r="P27" s="3"/>
      <c r="Q27" s="3"/>
      <c r="R27" s="3"/>
      <c r="S27" s="3"/>
      <c r="T27" s="3"/>
      <c r="U27" s="3"/>
      <c r="V27" s="3"/>
      <c r="W27" s="3"/>
      <c r="X27" s="3"/>
      <c r="Y27" s="3"/>
      <c r="Z27" s="3"/>
    </row>
    <row r="28" spans="1:26" ht="14.25" customHeight="1" x14ac:dyDescent="0.3">
      <c r="A28" s="66">
        <v>1</v>
      </c>
      <c r="B28" s="151" t="s">
        <v>185</v>
      </c>
      <c r="C28" s="93"/>
      <c r="D28" s="93"/>
      <c r="E28" s="93"/>
      <c r="F28" s="94"/>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51" t="s">
        <v>186</v>
      </c>
      <c r="C29" s="93"/>
      <c r="D29" s="93"/>
      <c r="E29" s="93"/>
      <c r="F29" s="94"/>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51" t="s">
        <v>187</v>
      </c>
      <c r="C30" s="93"/>
      <c r="D30" s="93"/>
      <c r="E30" s="93"/>
      <c r="F30" s="94"/>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51" t="s">
        <v>188</v>
      </c>
      <c r="C31" s="93"/>
      <c r="D31" s="93"/>
      <c r="E31" s="93"/>
      <c r="F31" s="94"/>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51" t="s">
        <v>189</v>
      </c>
      <c r="C32" s="93"/>
      <c r="D32" s="93"/>
      <c r="E32" s="93"/>
      <c r="F32" s="94"/>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51" t="s">
        <v>190</v>
      </c>
      <c r="C33" s="93"/>
      <c r="D33" s="93"/>
      <c r="E33" s="93"/>
      <c r="F33" s="94"/>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51" t="s">
        <v>191</v>
      </c>
      <c r="C34" s="93"/>
      <c r="D34" s="93"/>
      <c r="E34" s="93"/>
      <c r="F34" s="94"/>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52" t="s">
        <v>192</v>
      </c>
      <c r="C35" s="93"/>
      <c r="D35" s="93"/>
      <c r="E35" s="93"/>
      <c r="F35" s="94"/>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51" t="s">
        <v>193</v>
      </c>
      <c r="C36" s="93"/>
      <c r="D36" s="93"/>
      <c r="E36" s="93"/>
      <c r="F36" s="94"/>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51" t="s">
        <v>194</v>
      </c>
      <c r="C37" s="93"/>
      <c r="D37" s="93"/>
      <c r="E37" s="93"/>
      <c r="F37" s="94"/>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51" t="s">
        <v>195</v>
      </c>
      <c r="C38" s="93"/>
      <c r="D38" s="93"/>
      <c r="E38" s="93"/>
      <c r="F38" s="94"/>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51" t="s">
        <v>196</v>
      </c>
      <c r="C39" s="93"/>
      <c r="D39" s="93"/>
      <c r="E39" s="93"/>
      <c r="F39" s="94"/>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51" t="s">
        <v>197</v>
      </c>
      <c r="C40" s="93"/>
      <c r="D40" s="93"/>
      <c r="E40" s="93"/>
      <c r="F40" s="94"/>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51" t="s">
        <v>198</v>
      </c>
      <c r="C41" s="93"/>
      <c r="D41" s="93"/>
      <c r="E41" s="93"/>
      <c r="F41" s="94"/>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51" t="s">
        <v>199</v>
      </c>
      <c r="C42" s="93"/>
      <c r="D42" s="93"/>
      <c r="E42" s="93"/>
      <c r="F42" s="94"/>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51" t="s">
        <v>200</v>
      </c>
      <c r="C43" s="93"/>
      <c r="D43" s="93"/>
      <c r="E43" s="93"/>
      <c r="F43" s="94"/>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51" t="s">
        <v>201</v>
      </c>
      <c r="C44" s="93"/>
      <c r="D44" s="93"/>
      <c r="E44" s="93"/>
      <c r="F44" s="94"/>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51" t="s">
        <v>202</v>
      </c>
      <c r="C45" s="93"/>
      <c r="D45" s="93"/>
      <c r="E45" s="93"/>
      <c r="F45" s="94"/>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51" t="s">
        <v>203</v>
      </c>
      <c r="C46" s="93"/>
      <c r="D46" s="93"/>
      <c r="E46" s="93"/>
      <c r="F46" s="94"/>
      <c r="G46" s="66"/>
      <c r="H46" s="66"/>
      <c r="I46" s="3"/>
      <c r="J46" s="3"/>
      <c r="K46" s="3"/>
      <c r="L46" s="3"/>
      <c r="M46" s="3"/>
      <c r="N46" s="3"/>
      <c r="O46" s="3"/>
      <c r="P46" s="3"/>
      <c r="Q46" s="3"/>
      <c r="R46" s="3"/>
      <c r="S46" s="3"/>
      <c r="T46" s="3"/>
      <c r="U46" s="3"/>
      <c r="V46" s="3"/>
      <c r="W46" s="3"/>
      <c r="X46" s="3"/>
      <c r="Y46" s="3"/>
      <c r="Z46" s="3"/>
    </row>
    <row r="47" spans="1:26" ht="14.25" customHeight="1" x14ac:dyDescent="0.3">
      <c r="A47" s="153" t="s">
        <v>204</v>
      </c>
      <c r="B47" s="154"/>
      <c r="C47" s="154"/>
      <c r="D47" s="154"/>
      <c r="E47" s="154"/>
      <c r="F47" s="155"/>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3" t="s">
        <v>205</v>
      </c>
      <c r="B48" s="154"/>
      <c r="C48" s="154"/>
      <c r="D48" s="154"/>
      <c r="E48" s="154"/>
      <c r="F48" s="155"/>
      <c r="G48" s="3"/>
      <c r="H48" s="3"/>
      <c r="I48" s="3"/>
      <c r="J48" s="3"/>
      <c r="K48" s="3"/>
      <c r="L48" s="3"/>
      <c r="M48" s="3"/>
      <c r="N48" s="3"/>
      <c r="O48" s="3"/>
      <c r="P48" s="3"/>
      <c r="Q48" s="3"/>
      <c r="R48" s="3"/>
      <c r="S48" s="3"/>
      <c r="T48" s="3"/>
      <c r="U48" s="3"/>
      <c r="V48" s="3"/>
      <c r="W48" s="3"/>
      <c r="X48" s="3"/>
      <c r="Y48" s="3"/>
      <c r="Z48" s="3"/>
    </row>
    <row r="49" spans="1:26" ht="14.25" customHeight="1" x14ac:dyDescent="0.3">
      <c r="A49" s="153" t="s">
        <v>206</v>
      </c>
      <c r="B49" s="154"/>
      <c r="C49" s="154"/>
      <c r="D49" s="154"/>
      <c r="E49" s="154"/>
      <c r="F49" s="155"/>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182</v>
      </c>
      <c r="B54" s="150" t="s">
        <v>183</v>
      </c>
      <c r="C54" s="93"/>
      <c r="D54" s="93"/>
      <c r="E54" s="93"/>
      <c r="F54" s="94"/>
      <c r="G54" s="156" t="s">
        <v>184</v>
      </c>
      <c r="H54" s="94"/>
      <c r="I54" s="3"/>
      <c r="J54" s="3"/>
      <c r="K54" s="3"/>
      <c r="L54" s="3"/>
      <c r="M54" s="3"/>
      <c r="N54" s="3"/>
      <c r="O54" s="3"/>
      <c r="P54" s="3"/>
      <c r="Q54" s="3"/>
      <c r="R54" s="3"/>
      <c r="S54" s="3"/>
      <c r="T54" s="3"/>
      <c r="U54" s="3"/>
      <c r="V54" s="3"/>
      <c r="W54" s="3"/>
      <c r="X54" s="3"/>
      <c r="Y54" s="3"/>
      <c r="Z54" s="3"/>
    </row>
    <row r="55" spans="1:26" ht="14.25" customHeight="1" x14ac:dyDescent="0.3">
      <c r="A55" s="66">
        <v>1</v>
      </c>
      <c r="B55" s="151" t="s">
        <v>185</v>
      </c>
      <c r="C55" s="93"/>
      <c r="D55" s="93"/>
      <c r="E55" s="93"/>
      <c r="F55" s="94"/>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51" t="s">
        <v>186</v>
      </c>
      <c r="C56" s="93"/>
      <c r="D56" s="93"/>
      <c r="E56" s="93"/>
      <c r="F56" s="94"/>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51" t="s">
        <v>187</v>
      </c>
      <c r="C57" s="93"/>
      <c r="D57" s="93"/>
      <c r="E57" s="93"/>
      <c r="F57" s="94"/>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51" t="s">
        <v>188</v>
      </c>
      <c r="C58" s="93"/>
      <c r="D58" s="93"/>
      <c r="E58" s="93"/>
      <c r="F58" s="94"/>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51" t="s">
        <v>189</v>
      </c>
      <c r="C59" s="93"/>
      <c r="D59" s="93"/>
      <c r="E59" s="93"/>
      <c r="F59" s="94"/>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51" t="s">
        <v>190</v>
      </c>
      <c r="C60" s="93"/>
      <c r="D60" s="93"/>
      <c r="E60" s="93"/>
      <c r="F60" s="94"/>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51" t="s">
        <v>191</v>
      </c>
      <c r="C61" s="93"/>
      <c r="D61" s="93"/>
      <c r="E61" s="93"/>
      <c r="F61" s="94"/>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2" t="s">
        <v>192</v>
      </c>
      <c r="C62" s="93"/>
      <c r="D62" s="93"/>
      <c r="E62" s="93"/>
      <c r="F62" s="94"/>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51" t="s">
        <v>193</v>
      </c>
      <c r="C63" s="93"/>
      <c r="D63" s="93"/>
      <c r="E63" s="93"/>
      <c r="F63" s="94"/>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51" t="s">
        <v>194</v>
      </c>
      <c r="C64" s="93"/>
      <c r="D64" s="93"/>
      <c r="E64" s="93"/>
      <c r="F64" s="94"/>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51" t="s">
        <v>195</v>
      </c>
      <c r="C65" s="93"/>
      <c r="D65" s="93"/>
      <c r="E65" s="93"/>
      <c r="F65" s="94"/>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51" t="s">
        <v>196</v>
      </c>
      <c r="C66" s="93"/>
      <c r="D66" s="93"/>
      <c r="E66" s="93"/>
      <c r="F66" s="94"/>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51" t="s">
        <v>197</v>
      </c>
      <c r="C67" s="93"/>
      <c r="D67" s="93"/>
      <c r="E67" s="93"/>
      <c r="F67" s="94"/>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51" t="s">
        <v>198</v>
      </c>
      <c r="C68" s="93"/>
      <c r="D68" s="93"/>
      <c r="E68" s="93"/>
      <c r="F68" s="94"/>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51" t="s">
        <v>199</v>
      </c>
      <c r="C69" s="93"/>
      <c r="D69" s="93"/>
      <c r="E69" s="93"/>
      <c r="F69" s="94"/>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51" t="s">
        <v>200</v>
      </c>
      <c r="C70" s="93"/>
      <c r="D70" s="93"/>
      <c r="E70" s="93"/>
      <c r="F70" s="94"/>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51" t="s">
        <v>201</v>
      </c>
      <c r="C71" s="93"/>
      <c r="D71" s="93"/>
      <c r="E71" s="93"/>
      <c r="F71" s="94"/>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51" t="s">
        <v>202</v>
      </c>
      <c r="C72" s="93"/>
      <c r="D72" s="93"/>
      <c r="E72" s="93"/>
      <c r="F72" s="94"/>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51" t="s">
        <v>203</v>
      </c>
      <c r="C73" s="93"/>
      <c r="D73" s="93"/>
      <c r="E73" s="93"/>
      <c r="F73" s="94"/>
      <c r="G73" s="66"/>
      <c r="H73" s="66"/>
      <c r="I73" s="3"/>
      <c r="J73" s="3"/>
      <c r="K73" s="3"/>
      <c r="L73" s="3"/>
      <c r="M73" s="3"/>
      <c r="N73" s="3"/>
      <c r="O73" s="3"/>
      <c r="P73" s="3"/>
      <c r="Q73" s="3"/>
      <c r="R73" s="3"/>
      <c r="S73" s="3"/>
      <c r="T73" s="3"/>
      <c r="U73" s="3"/>
      <c r="V73" s="3"/>
      <c r="W73" s="3"/>
      <c r="X73" s="3"/>
      <c r="Y73" s="3"/>
      <c r="Z73" s="3"/>
    </row>
    <row r="74" spans="1:26" ht="14.25" customHeight="1" x14ac:dyDescent="0.3">
      <c r="A74" s="153" t="s">
        <v>204</v>
      </c>
      <c r="B74" s="154"/>
      <c r="C74" s="154"/>
      <c r="D74" s="154"/>
      <c r="E74" s="154"/>
      <c r="F74" s="155"/>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3" t="s">
        <v>205</v>
      </c>
      <c r="B75" s="154"/>
      <c r="C75" s="154"/>
      <c r="D75" s="154"/>
      <c r="E75" s="154"/>
      <c r="F75" s="155"/>
      <c r="G75" s="3"/>
      <c r="H75" s="3"/>
      <c r="I75" s="3"/>
      <c r="J75" s="3"/>
      <c r="K75" s="3"/>
      <c r="L75" s="3"/>
      <c r="M75" s="3"/>
      <c r="N75" s="3"/>
      <c r="O75" s="3"/>
      <c r="P75" s="3"/>
      <c r="Q75" s="3"/>
      <c r="R75" s="3"/>
      <c r="S75" s="3"/>
      <c r="T75" s="3"/>
      <c r="U75" s="3"/>
      <c r="V75" s="3"/>
      <c r="W75" s="3"/>
      <c r="X75" s="3"/>
      <c r="Y75" s="3"/>
      <c r="Z75" s="3"/>
    </row>
    <row r="76" spans="1:26" ht="14.25" customHeight="1" x14ac:dyDescent="0.3">
      <c r="A76" s="153" t="s">
        <v>206</v>
      </c>
      <c r="B76" s="154"/>
      <c r="C76" s="154"/>
      <c r="D76" s="154"/>
      <c r="E76" s="154"/>
      <c r="F76" s="155"/>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2026-05-21T21:24:06Z</dcterms:modified>
</cp:coreProperties>
</file>